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2\Rebalans I\Gradivo OS\"/>
    </mc:Choice>
  </mc:AlternateContent>
  <xr:revisionPtr revIDLastSave="0" documentId="13_ncr:11_{17E08224-0109-4FC5-870F-40F6D5F935E1}" xr6:coauthVersionLast="36" xr6:coauthVersionMax="36" xr10:uidLastSave="{00000000-0000-0000-0000-000000000000}"/>
  <bookViews>
    <workbookView xWindow="360" yWindow="300" windowWidth="11895" windowHeight="14715" tabRatio="857" xr2:uid="{00000000-000D-0000-FFFF-FFFF00000000}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del'!$3:$3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del'!$3:$3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91029"/>
</workbook>
</file>

<file path=xl/calcChain.xml><?xml version="1.0" encoding="utf-8"?>
<calcChain xmlns="http://schemas.openxmlformats.org/spreadsheetml/2006/main">
  <c r="G126" i="5" l="1"/>
  <c r="G123" i="5"/>
  <c r="G120" i="5"/>
  <c r="G118" i="5"/>
  <c r="G117" i="5"/>
  <c r="G115" i="5"/>
  <c r="G114" i="5"/>
  <c r="G113" i="5"/>
  <c r="G111" i="5"/>
  <c r="G109" i="5"/>
  <c r="G108" i="5"/>
  <c r="G106" i="5"/>
  <c r="G105" i="5"/>
  <c r="G104" i="5"/>
  <c r="G103" i="5"/>
  <c r="G100" i="5"/>
  <c r="G99" i="5"/>
  <c r="G98" i="5"/>
  <c r="G97" i="5"/>
  <c r="G96" i="5"/>
  <c r="G95" i="5"/>
  <c r="G92" i="5"/>
  <c r="G91" i="5"/>
  <c r="G90" i="5"/>
  <c r="G89" i="5"/>
  <c r="G87" i="5"/>
  <c r="G85" i="5"/>
  <c r="G84" i="5"/>
  <c r="G82" i="5"/>
  <c r="G81" i="5"/>
  <c r="G78" i="5"/>
  <c r="G76" i="5"/>
  <c r="G74" i="5"/>
  <c r="G73" i="5"/>
  <c r="G72" i="5"/>
  <c r="G71" i="5"/>
  <c r="G70" i="5"/>
  <c r="G69" i="5"/>
  <c r="G68" i="5"/>
  <c r="G67" i="5"/>
  <c r="G66" i="5"/>
  <c r="G64" i="5"/>
  <c r="G63" i="5"/>
  <c r="G62" i="5"/>
  <c r="G61" i="5"/>
  <c r="G60" i="5"/>
  <c r="G58" i="5"/>
  <c r="G57" i="5"/>
  <c r="G56" i="5"/>
  <c r="G55" i="5"/>
  <c r="G54" i="5"/>
  <c r="G53" i="5"/>
  <c r="G49" i="5"/>
  <c r="G48" i="5"/>
  <c r="G46" i="5"/>
  <c r="G44" i="5"/>
  <c r="G41" i="5"/>
  <c r="G40" i="5"/>
  <c r="G37" i="5"/>
  <c r="G36" i="5"/>
  <c r="G34" i="5"/>
  <c r="G33" i="5"/>
  <c r="G30" i="5"/>
  <c r="G28" i="5"/>
  <c r="G26" i="5"/>
  <c r="G24" i="5"/>
  <c r="G22" i="5"/>
  <c r="G21" i="5"/>
  <c r="G18" i="5"/>
  <c r="G17" i="5"/>
  <c r="G16" i="5"/>
  <c r="G14" i="5"/>
  <c r="G13" i="5"/>
  <c r="G12" i="5"/>
  <c r="G11" i="5"/>
  <c r="G9" i="5"/>
  <c r="F126" i="5"/>
  <c r="F123" i="5"/>
  <c r="F118" i="5"/>
  <c r="F117" i="5"/>
  <c r="F115" i="5"/>
  <c r="F114" i="5"/>
  <c r="F113" i="5"/>
  <c r="F109" i="5"/>
  <c r="F108" i="5"/>
  <c r="F106" i="5"/>
  <c r="F105" i="5"/>
  <c r="F104" i="5"/>
  <c r="F103" i="5"/>
  <c r="F100" i="5"/>
  <c r="F99" i="5"/>
  <c r="F98" i="5"/>
  <c r="F97" i="5"/>
  <c r="F96" i="5"/>
  <c r="F95" i="5"/>
  <c r="F92" i="5"/>
  <c r="F91" i="5"/>
  <c r="F90" i="5"/>
  <c r="F89" i="5"/>
  <c r="F87" i="5"/>
  <c r="F85" i="5"/>
  <c r="F84" i="5"/>
  <c r="F82" i="5"/>
  <c r="F81" i="5"/>
  <c r="F78" i="5"/>
  <c r="F76" i="5"/>
  <c r="F74" i="5"/>
  <c r="F73" i="5"/>
  <c r="F72" i="5"/>
  <c r="F71" i="5"/>
  <c r="F70" i="5"/>
  <c r="F69" i="5"/>
  <c r="F68" i="5"/>
  <c r="F67" i="5"/>
  <c r="F66" i="5"/>
  <c r="F64" i="5"/>
  <c r="F63" i="5"/>
  <c r="F62" i="5"/>
  <c r="F61" i="5"/>
  <c r="F60" i="5"/>
  <c r="F58" i="5"/>
  <c r="F57" i="5"/>
  <c r="F56" i="5"/>
  <c r="F55" i="5"/>
  <c r="F54" i="5"/>
  <c r="F53" i="5"/>
  <c r="F49" i="5"/>
  <c r="F48" i="5"/>
  <c r="F46" i="5"/>
  <c r="F44" i="5"/>
  <c r="F41" i="5"/>
  <c r="F40" i="5"/>
  <c r="F37" i="5"/>
  <c r="F36" i="5"/>
  <c r="F34" i="5"/>
  <c r="F33" i="5"/>
  <c r="F30" i="5"/>
  <c r="F28" i="5"/>
  <c r="F26" i="5"/>
  <c r="F24" i="5"/>
  <c r="F22" i="5"/>
  <c r="F21" i="5"/>
  <c r="F18" i="5"/>
  <c r="F17" i="5"/>
  <c r="F16" i="5"/>
  <c r="F14" i="5"/>
  <c r="F13" i="5"/>
  <c r="F12" i="5"/>
  <c r="F11" i="5"/>
  <c r="F9" i="5"/>
  <c r="E125" i="5"/>
  <c r="E124" i="5" s="1"/>
  <c r="D125" i="5"/>
  <c r="E122" i="5"/>
  <c r="E121" i="5" s="1"/>
  <c r="D122" i="5"/>
  <c r="E107" i="5"/>
  <c r="D107" i="5"/>
  <c r="E102" i="5"/>
  <c r="F102" i="5" s="1"/>
  <c r="D102" i="5"/>
  <c r="E94" i="5"/>
  <c r="E93" i="5" s="1"/>
  <c r="D94" i="5"/>
  <c r="F94" i="5" s="1"/>
  <c r="E88" i="5"/>
  <c r="F88" i="5" s="1"/>
  <c r="D88" i="5"/>
  <c r="E86" i="5"/>
  <c r="D86" i="5"/>
  <c r="F86" i="5" s="1"/>
  <c r="E83" i="5"/>
  <c r="G83" i="5" s="1"/>
  <c r="D83" i="5"/>
  <c r="E80" i="5"/>
  <c r="D80" i="5"/>
  <c r="E77" i="5"/>
  <c r="G77" i="5" s="1"/>
  <c r="D77" i="5"/>
  <c r="E75" i="5"/>
  <c r="D75" i="5"/>
  <c r="E65" i="5"/>
  <c r="G65" i="5" s="1"/>
  <c r="D65" i="5"/>
  <c r="E59" i="5"/>
  <c r="D59" i="5"/>
  <c r="E52" i="5"/>
  <c r="F52" i="5" s="1"/>
  <c r="D52" i="5"/>
  <c r="E45" i="5"/>
  <c r="D45" i="5"/>
  <c r="E43" i="5"/>
  <c r="F43" i="5" s="1"/>
  <c r="D43" i="5"/>
  <c r="E39" i="5"/>
  <c r="E38" i="5" s="1"/>
  <c r="D39" i="5"/>
  <c r="E35" i="5"/>
  <c r="F35" i="5" s="1"/>
  <c r="D35" i="5"/>
  <c r="E32" i="5"/>
  <c r="E31" i="5" s="1"/>
  <c r="D32" i="5"/>
  <c r="E29" i="5"/>
  <c r="G29" i="5" s="1"/>
  <c r="D29" i="5"/>
  <c r="E27" i="5"/>
  <c r="D27" i="5"/>
  <c r="E25" i="5"/>
  <c r="G25" i="5" s="1"/>
  <c r="D25" i="5"/>
  <c r="E23" i="5"/>
  <c r="D23" i="5"/>
  <c r="E20" i="5"/>
  <c r="F20" i="5" s="1"/>
  <c r="D20" i="5"/>
  <c r="E15" i="5"/>
  <c r="D15" i="5"/>
  <c r="E10" i="5"/>
  <c r="F10" i="5" s="1"/>
  <c r="D10" i="5"/>
  <c r="E8" i="5"/>
  <c r="D8" i="5"/>
  <c r="E116" i="5"/>
  <c r="E112" i="5"/>
  <c r="E47" i="5"/>
  <c r="F8" i="5" l="1"/>
  <c r="G23" i="5"/>
  <c r="G59" i="5"/>
  <c r="G75" i="5"/>
  <c r="F80" i="5"/>
  <c r="G86" i="5"/>
  <c r="G107" i="5"/>
  <c r="G15" i="5"/>
  <c r="G27" i="5"/>
  <c r="G45" i="5"/>
  <c r="G47" i="5"/>
  <c r="G31" i="5"/>
  <c r="G124" i="5"/>
  <c r="G8" i="5"/>
  <c r="G20" i="5"/>
  <c r="G32" i="5"/>
  <c r="G52" i="5"/>
  <c r="G80" i="5"/>
  <c r="G88" i="5"/>
  <c r="F25" i="5"/>
  <c r="F29" i="5"/>
  <c r="F65" i="5"/>
  <c r="F77" i="5"/>
  <c r="F83" i="5"/>
  <c r="G125" i="5"/>
  <c r="G10" i="5"/>
  <c r="G94" i="5"/>
  <c r="G102" i="5"/>
  <c r="G122" i="5"/>
  <c r="F15" i="5"/>
  <c r="F23" i="5"/>
  <c r="F27" i="5"/>
  <c r="F39" i="5"/>
  <c r="F45" i="5"/>
  <c r="F59" i="5"/>
  <c r="F75" i="5"/>
  <c r="F107" i="5"/>
  <c r="F125" i="5"/>
  <c r="G35" i="5"/>
  <c r="G39" i="5"/>
  <c r="G43" i="5"/>
  <c r="E101" i="5"/>
  <c r="E42" i="5"/>
  <c r="G42" i="5" s="1"/>
  <c r="F32" i="5"/>
  <c r="F122" i="5"/>
  <c r="E128" i="5"/>
  <c r="E119" i="5"/>
  <c r="E79" i="5"/>
  <c r="G79" i="5" s="1"/>
  <c r="E51" i="5"/>
  <c r="E19" i="5"/>
  <c r="G19" i="5" s="1"/>
  <c r="E7" i="5"/>
  <c r="D101" i="5"/>
  <c r="D47" i="5"/>
  <c r="F47" i="5" s="1"/>
  <c r="D42" i="5"/>
  <c r="D112" i="5"/>
  <c r="D7" i="5"/>
  <c r="D19" i="5"/>
  <c r="D31" i="5"/>
  <c r="F31" i="5" s="1"/>
  <c r="D38" i="5"/>
  <c r="F38" i="5" s="1"/>
  <c r="D51" i="5"/>
  <c r="D79" i="5"/>
  <c r="D93" i="5"/>
  <c r="F93" i="5" s="1"/>
  <c r="D116" i="5"/>
  <c r="F116" i="5" s="1"/>
  <c r="D121" i="5"/>
  <c r="F121" i="5" s="1"/>
  <c r="D124" i="5"/>
  <c r="F124" i="5" s="1"/>
  <c r="G116" i="5" l="1"/>
  <c r="F112" i="5"/>
  <c r="G112" i="5"/>
  <c r="G7" i="5"/>
  <c r="G101" i="5"/>
  <c r="G93" i="5"/>
  <c r="F79" i="5"/>
  <c r="G51" i="5"/>
  <c r="G121" i="5"/>
  <c r="G38" i="5"/>
  <c r="F42" i="5"/>
  <c r="F19" i="5"/>
  <c r="F51" i="5"/>
  <c r="F7" i="5"/>
  <c r="F101" i="5"/>
  <c r="E50" i="5"/>
  <c r="G50" i="5" s="1"/>
  <c r="E6" i="5"/>
  <c r="D119" i="5"/>
  <c r="F119" i="5" s="1"/>
  <c r="D50" i="5"/>
  <c r="D128" i="5"/>
  <c r="F128" i="5" s="1"/>
  <c r="D6" i="5"/>
  <c r="G128" i="5" l="1"/>
  <c r="G119" i="5"/>
  <c r="E5" i="5"/>
  <c r="E110" i="5" s="1"/>
  <c r="G6" i="5"/>
  <c r="F50" i="5"/>
  <c r="D5" i="5"/>
  <c r="F6" i="5"/>
  <c r="F5" i="5" l="1"/>
  <c r="E127" i="5"/>
  <c r="G110" i="5"/>
  <c r="G5" i="5"/>
  <c r="D110" i="5"/>
  <c r="E129" i="5" l="1"/>
  <c r="D127" i="5"/>
  <c r="G127" i="5" s="1"/>
  <c r="F110" i="5"/>
  <c r="D129" i="5" l="1"/>
  <c r="F129" i="5" s="1"/>
  <c r="F127" i="5"/>
  <c r="G129" i="5" l="1"/>
</calcChain>
</file>

<file path=xl/sharedStrings.xml><?xml version="1.0" encoding="utf-8"?>
<sst xmlns="http://schemas.openxmlformats.org/spreadsheetml/2006/main" count="160" uniqueCount="149">
  <si>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</si>
  <si>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</si>
  <si>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</si>
  <si>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</si>
  <si>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</si>
  <si>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</si>
  <si>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</si>
  <si>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</si>
  <si>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</si>
  <si>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</si>
  <si>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</si>
  <si>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</si>
  <si>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</si>
  <si>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</si>
  <si>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</si>
  <si>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</si>
  <si>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</si>
  <si>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</si>
  <si>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</si>
  <si>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</si>
  <si>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</si>
  <si>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</si>
  <si>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</si>
  <si>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</si>
  <si>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</si>
  <si>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</si>
  <si>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</si>
  <si>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</si>
  <si>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</si>
  <si>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</si>
  <si>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</si>
  <si>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</si>
  <si>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</si>
  <si>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</si>
  <si>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</si>
  <si>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</si>
  <si>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</si>
  <si>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</si>
  <si>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</si>
  <si>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</si>
  <si>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</si>
  <si>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</si>
  <si>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</si>
  <si>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</si>
  <si>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</si>
  <si>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</si>
  <si>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</si>
  <si>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</si>
  <si>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</si>
  <si>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</si>
  <si>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</si>
  <si>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</si>
  <si>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</si>
  <si>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</si>
  <si>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</si>
  <si>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</si>
  <si>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</si>
  <si>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</si>
  <si>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</si>
  <si>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</si>
  <si>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</si>
  <si>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</si>
  <si>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</si>
  <si>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</si>
  <si>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</si>
  <si>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</si>
  <si>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</si>
  <si>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</si>
  <si>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</si>
  <si>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</si>
  <si>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</si>
  <si>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</si>
  <si>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</si>
  <si>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</si>
  <si>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</si>
  <si>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</si>
  <si>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</si>
  <si>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</si>
  <si>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</si>
  <si>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</si>
  <si>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</si>
  <si>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</si>
  <si>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VP 2022 [1]_x000D_
v EUR</t>
  </si>
  <si>
    <t>REB 1 2022 [2]_x000D_
v EUR</t>
  </si>
  <si>
    <t>Indeks 2:1 [3]_x000D_
v %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</si>
  <si>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</si>
  <si>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</si>
  <si>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</si>
  <si>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</si>
  <si>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</si>
  <si>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</si>
  <si>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</si>
  <si>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</si>
  <si>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</si>
  <si>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</si>
  <si>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</si>
  <si>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</si>
  <si>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</si>
  <si>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</si>
  <si>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</si>
  <si>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</si>
  <si>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</si>
  <si>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</si>
  <si>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</si>
  <si>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</si>
  <si>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</si>
  <si>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</si>
  <si>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</si>
  <si>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</si>
  <si>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</si>
  <si>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</si>
  <si>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</si>
  <si>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</si>
  <si>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</si>
  <si>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</si>
  <si>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NAKUP OPREME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</si>
  <si>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</si>
  <si>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</si>
  <si>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</si>
  <si>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</si>
  <si>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</si>
  <si>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</si>
  <si>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JAVNIM PODJETJEM IN DRUŽBAM, KI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</si>
  <si>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</si>
  <si>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</si>
  <si>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</si>
  <si>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</si>
  <si>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NAJETI KREDITI PRI POSLOVNIH BANKAH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</si>
  <si>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</si>
  <si>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</si>
  <si>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</si>
  <si>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</si>
  <si>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</si>
  <si>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</si>
  <si>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</si>
  <si>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</si>
  <si>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</si>
  <si>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</si>
  <si>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</si>
  <si>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</si>
  <si>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</si>
  <si>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KMETIJSKIH ZEMLJIŠČ IN GOZDOV</t>
  </si>
  <si>
    <t>PRIHODKI OD PRODAJE STAVBNIH ZEMLJIŠČ</t>
  </si>
  <si>
    <t>PREJETE DONACIJE IN DARILA OD DOMAČIH PRAVNIH OSEB</t>
  </si>
  <si>
    <t>PREJETA SREDSTVA IZ DRŽAVNEGA PRORAČUNA</t>
  </si>
  <si>
    <t>PREJETA SRED. IZ DRŽ.PRORAČ. IZ SRED. PRORAČ. EU IZ KOHEZ. SKLADA</t>
  </si>
  <si>
    <t>REB-VP</t>
  </si>
  <si>
    <t>REBALANS 1. PRORAČUNA OBČINE TRŽIČ ZA LETO 2022 - SPLOŠNI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</si>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</sst>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0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2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2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avadno" xfId="0" builtinId="0"/>
    <cellStyle name="Navadno_Proračun spl. del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G145"/>
  <sheetViews>
    <sheetView tabSelected="1" topLeftCell="A92" zoomScale="75" zoomScaleNormal="75" workbookViewId="0">
      <selection activeCell="G110" sqref="G110"/>
    </sheetView>
  </sheetViews>
  <sheetFormatPr defaultRowHeight="12.75" outlineLevelRow="1" x14ac:dyDescent="0.2"/>
  <cols>
    <col min="1" max="1" width="5.5703125" customWidth="1"/>
    <col min="2" max="2" width="4.28515625" customWidth="1"/>
    <col min="3" max="3" width="87.28515625" customWidth="1"/>
    <col min="4" max="7" width="16.140625" customWidth="1"/>
    <col min="8" max="16384" width="9.140625" style="1"/>
  </cols>
  <sheetData>
    <row r="1" spans="1:7" ht="19.5" customHeight="1" x14ac:dyDescent="0.25">
      <c r="A1" s="53" t="s">
        <v>147</v>
      </c>
      <c r="B1" s="53"/>
      <c r="C1" s="53"/>
      <c r="D1" s="53"/>
      <c r="E1" s="53"/>
      <c r="F1" s="53"/>
      <c r="G1" s="53"/>
    </row>
    <row r="2" spans="1:7" ht="19.5" customHeight="1" thickBot="1" x14ac:dyDescent="0.25">
      <c r="B2" s="52"/>
      <c r="C2" s="52"/>
      <c r="G2" s="54" t="s">
        <v>148</v>
      </c>
    </row>
    <row r="3" spans="1:7" s="12" customFormat="1" ht="51" customHeight="1" thickBot="1" x14ac:dyDescent="0.25">
      <c r="A3" s="6" t="s">
        <v>14</v>
      </c>
      <c r="B3" s="7"/>
      <c r="C3" s="8" t="s">
        <v>4</v>
      </c>
      <c r="D3" s="9" t="s">
        <v>82</v>
      </c>
      <c r="E3" s="9" t="s">
        <v>83</v>
      </c>
      <c r="F3" s="9" t="s">
        <v>84</v>
      </c>
      <c r="G3" s="9" t="s">
        <v>146</v>
      </c>
    </row>
    <row r="4" spans="1:7" s="10" customFormat="1" ht="20.25" customHeight="1" x14ac:dyDescent="0.25">
      <c r="A4" s="51" t="s">
        <v>65</v>
      </c>
      <c r="B4" s="4"/>
      <c r="C4" s="4"/>
      <c r="D4" s="5"/>
      <c r="E4" s="5"/>
      <c r="F4" s="5"/>
      <c r="G4" s="5"/>
    </row>
    <row r="5" spans="1:7" ht="20.25" customHeight="1" x14ac:dyDescent="0.2">
      <c r="A5" s="13" t="s">
        <v>15</v>
      </c>
      <c r="B5" s="35" t="s">
        <v>0</v>
      </c>
      <c r="C5" s="25" t="s">
        <v>62</v>
      </c>
      <c r="D5" s="15">
        <f>+D6+D31+D38+D42+D47</f>
        <v>15742660.99</v>
      </c>
      <c r="E5" s="15">
        <f>+E6+E31+E38+E42+E47</f>
        <v>16651880.450000001</v>
      </c>
      <c r="F5" s="15">
        <f>IF(D5&lt;&gt;0,E5/D5*100,"-")</f>
        <v>105.77551317771217</v>
      </c>
      <c r="G5" s="15">
        <f>E5-D5</f>
        <v>909219.46000000089</v>
      </c>
    </row>
    <row r="6" spans="1:7" ht="16.5" x14ac:dyDescent="0.2">
      <c r="A6" s="13"/>
      <c r="B6" s="16" t="s">
        <v>16</v>
      </c>
      <c r="C6" s="14" t="s">
        <v>66</v>
      </c>
      <c r="D6" s="15">
        <f>+D7+D19</f>
        <v>12223079</v>
      </c>
      <c r="E6" s="15">
        <f>+E7+E19</f>
        <v>12448278.640000001</v>
      </c>
      <c r="F6" s="15">
        <f>IF(D6&lt;&gt;0,E6/D6*100,"-")</f>
        <v>101.84241335591466</v>
      </c>
      <c r="G6" s="15">
        <f t="shared" ref="G6:G69" si="0">E6-D6</f>
        <v>225199.6400000006</v>
      </c>
    </row>
    <row r="7" spans="1:7" ht="15.75" x14ac:dyDescent="0.2">
      <c r="A7" s="31">
        <v>70</v>
      </c>
      <c r="B7" s="32"/>
      <c r="C7" s="32" t="s">
        <v>63</v>
      </c>
      <c r="D7" s="33">
        <f>D8+D10+D15+D18</f>
        <v>10490256</v>
      </c>
      <c r="E7" s="33">
        <f>E8+E10+E15+E18</f>
        <v>10631363</v>
      </c>
      <c r="F7" s="33">
        <f>IF(D7&lt;&gt;0,E7/D7*100,"-")</f>
        <v>101.34512446598063</v>
      </c>
      <c r="G7" s="33">
        <f t="shared" si="0"/>
        <v>141107</v>
      </c>
    </row>
    <row r="8" spans="1:7" ht="15.75" customHeight="1" x14ac:dyDescent="0.2">
      <c r="A8" s="17">
        <v>700</v>
      </c>
      <c r="B8" s="18"/>
      <c r="C8" s="18" t="s">
        <v>5</v>
      </c>
      <c r="D8" s="19">
        <f>+D9</f>
        <v>9018851</v>
      </c>
      <c r="E8" s="19">
        <f>+E9</f>
        <v>9163958</v>
      </c>
      <c r="F8" s="19">
        <f>IF(D8&lt;&gt;0,E8/D8*100,"-")</f>
        <v>101.60893000671594</v>
      </c>
      <c r="G8" s="19">
        <f t="shared" si="0"/>
        <v>145107</v>
      </c>
    </row>
    <row r="9" spans="1:7" ht="15.75" hidden="1" customHeight="1" outlineLevel="1" x14ac:dyDescent="0.2">
      <c r="A9" s="17">
        <v>7000</v>
      </c>
      <c r="B9" s="18"/>
      <c r="C9" s="18" t="s">
        <v>129</v>
      </c>
      <c r="D9" s="19">
        <v>9018851</v>
      </c>
      <c r="E9" s="19">
        <v>9163958</v>
      </c>
      <c r="F9" s="19">
        <f>IF(D9&lt;&gt;0,E9/D9*100,"-")</f>
        <v>101.60893000671594</v>
      </c>
      <c r="G9" s="19">
        <f t="shared" si="0"/>
        <v>145107</v>
      </c>
    </row>
    <row r="10" spans="1:7" ht="15" collapsed="1" x14ac:dyDescent="0.2">
      <c r="A10" s="17">
        <v>703</v>
      </c>
      <c r="B10" s="18"/>
      <c r="C10" s="18" t="s">
        <v>6</v>
      </c>
      <c r="D10" s="19">
        <f>+D11+D12+D13+D14</f>
        <v>1199605</v>
      </c>
      <c r="E10" s="19">
        <f>+E11+E12+E13+E14</f>
        <v>1199605</v>
      </c>
      <c r="F10" s="19">
        <f>IF(D10&lt;&gt;0,E10/D10*100,"-")</f>
        <v>100</v>
      </c>
      <c r="G10" s="19">
        <f t="shared" si="0"/>
        <v>0</v>
      </c>
    </row>
    <row r="11" spans="1:7" ht="15" hidden="1" outlineLevel="1" x14ac:dyDescent="0.2">
      <c r="A11" s="17">
        <v>7030</v>
      </c>
      <c r="B11" s="18"/>
      <c r="C11" s="18" t="s">
        <v>130</v>
      </c>
      <c r="D11" s="19">
        <v>1028100</v>
      </c>
      <c r="E11" s="19">
        <v>1028100</v>
      </c>
      <c r="F11" s="19">
        <f>IF(D11&lt;&gt;0,E11/D11*100,"-")</f>
        <v>100</v>
      </c>
      <c r="G11" s="19">
        <f t="shared" si="0"/>
        <v>0</v>
      </c>
    </row>
    <row r="12" spans="1:7" ht="15" hidden="1" outlineLevel="1" x14ac:dyDescent="0.2">
      <c r="A12" s="17">
        <v>7031</v>
      </c>
      <c r="B12" s="18"/>
      <c r="C12" s="18" t="s">
        <v>131</v>
      </c>
      <c r="D12" s="19">
        <v>1405</v>
      </c>
      <c r="E12" s="19">
        <v>1405</v>
      </c>
      <c r="F12" s="19">
        <f>IF(D12&lt;&gt;0,E12/D12*100,"-")</f>
        <v>100</v>
      </c>
      <c r="G12" s="19">
        <f t="shared" si="0"/>
        <v>0</v>
      </c>
    </row>
    <row r="13" spans="1:7" ht="15" hidden="1" outlineLevel="1" x14ac:dyDescent="0.2">
      <c r="A13" s="17">
        <v>7032</v>
      </c>
      <c r="B13" s="18"/>
      <c r="C13" s="18" t="s">
        <v>132</v>
      </c>
      <c r="D13" s="19">
        <v>40050</v>
      </c>
      <c r="E13" s="19">
        <v>40050</v>
      </c>
      <c r="F13" s="19">
        <f>IF(D13&lt;&gt;0,E13/D13*100,"-")</f>
        <v>100</v>
      </c>
      <c r="G13" s="19">
        <f t="shared" si="0"/>
        <v>0</v>
      </c>
    </row>
    <row r="14" spans="1:7" ht="15" hidden="1" outlineLevel="1" x14ac:dyDescent="0.2">
      <c r="A14" s="17">
        <v>7033</v>
      </c>
      <c r="B14" s="18"/>
      <c r="C14" s="18" t="s">
        <v>133</v>
      </c>
      <c r="D14" s="19">
        <v>130050</v>
      </c>
      <c r="E14" s="19">
        <v>130050</v>
      </c>
      <c r="F14" s="19">
        <f>IF(D14&lt;&gt;0,E14/D14*100,"-")</f>
        <v>100</v>
      </c>
      <c r="G14" s="19">
        <f t="shared" si="0"/>
        <v>0</v>
      </c>
    </row>
    <row r="15" spans="1:7" ht="15" collapsed="1" x14ac:dyDescent="0.2">
      <c r="A15" s="17">
        <v>704</v>
      </c>
      <c r="B15" s="18"/>
      <c r="C15" s="18" t="s">
        <v>7</v>
      </c>
      <c r="D15" s="19">
        <f>+D16+D17</f>
        <v>271800</v>
      </c>
      <c r="E15" s="19">
        <f>+E16+E17</f>
        <v>267800</v>
      </c>
      <c r="F15" s="19">
        <f>IF(D15&lt;&gt;0,E15/D15*100,"-")</f>
        <v>98.52832965415746</v>
      </c>
      <c r="G15" s="19">
        <f t="shared" si="0"/>
        <v>-4000</v>
      </c>
    </row>
    <row r="16" spans="1:7" ht="15" hidden="1" outlineLevel="1" x14ac:dyDescent="0.2">
      <c r="A16" s="17">
        <v>7044</v>
      </c>
      <c r="B16" s="18"/>
      <c r="C16" s="18" t="s">
        <v>134</v>
      </c>
      <c r="D16" s="19">
        <v>15000</v>
      </c>
      <c r="E16" s="19">
        <v>15000</v>
      </c>
      <c r="F16" s="19">
        <f>IF(D16&lt;&gt;0,E16/D16*100,"-")</f>
        <v>100</v>
      </c>
      <c r="G16" s="19">
        <f t="shared" si="0"/>
        <v>0</v>
      </c>
    </row>
    <row r="17" spans="1:7" ht="15" hidden="1" outlineLevel="1" x14ac:dyDescent="0.2">
      <c r="A17" s="17">
        <v>7047</v>
      </c>
      <c r="B17" s="18"/>
      <c r="C17" s="18" t="s">
        <v>135</v>
      </c>
      <c r="D17" s="19">
        <v>256800</v>
      </c>
      <c r="E17" s="19">
        <v>252800</v>
      </c>
      <c r="F17" s="19">
        <f>IF(D17&lt;&gt;0,E17/D17*100,"-")</f>
        <v>98.442367601246104</v>
      </c>
      <c r="G17" s="19">
        <f t="shared" si="0"/>
        <v>-4000</v>
      </c>
    </row>
    <row r="18" spans="1:7" ht="15" collapsed="1" x14ac:dyDescent="0.2">
      <c r="A18" s="17">
        <v>706</v>
      </c>
      <c r="B18" s="18"/>
      <c r="C18" s="18" t="s">
        <v>17</v>
      </c>
      <c r="D18" s="19">
        <v>0</v>
      </c>
      <c r="E18" s="19">
        <v>0</v>
      </c>
      <c r="F18" s="19" t="str">
        <f>IF(D18&lt;&gt;0,E18/D18*100,"-")</f>
        <v>-</v>
      </c>
      <c r="G18" s="19">
        <f t="shared" si="0"/>
        <v>0</v>
      </c>
    </row>
    <row r="19" spans="1:7" ht="15.75" x14ac:dyDescent="0.2">
      <c r="A19" s="31">
        <v>71</v>
      </c>
      <c r="B19" s="32"/>
      <c r="C19" s="32" t="s">
        <v>67</v>
      </c>
      <c r="D19" s="33">
        <f>+D20+D23+D25+D27+D29</f>
        <v>1732823</v>
      </c>
      <c r="E19" s="33">
        <f>+E20+E23+E25+E27+E29</f>
        <v>1816915.64</v>
      </c>
      <c r="F19" s="33">
        <f>IF(D19&lt;&gt;0,E19/D19*100,"-")</f>
        <v>104.85292727531895</v>
      </c>
      <c r="G19" s="33">
        <f t="shared" si="0"/>
        <v>84092.639999999898</v>
      </c>
    </row>
    <row r="20" spans="1:7" ht="15" x14ac:dyDescent="0.2">
      <c r="A20" s="17">
        <v>710</v>
      </c>
      <c r="B20" s="18"/>
      <c r="C20" s="18" t="s">
        <v>18</v>
      </c>
      <c r="D20" s="19">
        <f>+D21+D22</f>
        <v>1300918</v>
      </c>
      <c r="E20" s="19">
        <f>+E21+E22</f>
        <v>1299360.6399999999</v>
      </c>
      <c r="F20" s="19">
        <f>IF(D20&lt;&gt;0,E20/D20*100,"-")</f>
        <v>99.880287612286082</v>
      </c>
      <c r="G20" s="19">
        <f t="shared" si="0"/>
        <v>-1557.3600000001024</v>
      </c>
    </row>
    <row r="21" spans="1:7" ht="15" hidden="1" outlineLevel="1" x14ac:dyDescent="0.2">
      <c r="A21" s="17">
        <v>7102</v>
      </c>
      <c r="B21" s="18"/>
      <c r="C21" s="18" t="s">
        <v>136</v>
      </c>
      <c r="D21" s="19">
        <v>-1800</v>
      </c>
      <c r="E21" s="19">
        <v>-9800</v>
      </c>
      <c r="F21" s="19">
        <f>IF(D21&lt;&gt;0,E21/D21*100,"-")</f>
        <v>544.44444444444446</v>
      </c>
      <c r="G21" s="19">
        <f t="shared" si="0"/>
        <v>-8000</v>
      </c>
    </row>
    <row r="22" spans="1:7" ht="15" hidden="1" outlineLevel="1" x14ac:dyDescent="0.2">
      <c r="A22" s="17">
        <v>7103</v>
      </c>
      <c r="B22" s="18"/>
      <c r="C22" s="18" t="s">
        <v>137</v>
      </c>
      <c r="D22" s="19">
        <v>1302718</v>
      </c>
      <c r="E22" s="19">
        <v>1309160.6399999999</v>
      </c>
      <c r="F22" s="19">
        <f>IF(D22&lt;&gt;0,E22/D22*100,"-")</f>
        <v>100.49455369465991</v>
      </c>
      <c r="G22" s="19">
        <f t="shared" si="0"/>
        <v>6442.6399999998976</v>
      </c>
    </row>
    <row r="23" spans="1:7" ht="15" collapsed="1" x14ac:dyDescent="0.2">
      <c r="A23" s="17">
        <v>711</v>
      </c>
      <c r="B23" s="18"/>
      <c r="C23" s="18" t="s">
        <v>8</v>
      </c>
      <c r="D23" s="19">
        <f>+D24</f>
        <v>10000</v>
      </c>
      <c r="E23" s="19">
        <f>+E24</f>
        <v>10000</v>
      </c>
      <c r="F23" s="19">
        <f>IF(D23&lt;&gt;0,E23/D23*100,"-")</f>
        <v>100</v>
      </c>
      <c r="G23" s="19">
        <f t="shared" si="0"/>
        <v>0</v>
      </c>
    </row>
    <row r="24" spans="1:7" ht="15" hidden="1" outlineLevel="1" x14ac:dyDescent="0.2">
      <c r="A24" s="17">
        <v>7111</v>
      </c>
      <c r="B24" s="18"/>
      <c r="C24" s="18" t="s">
        <v>138</v>
      </c>
      <c r="D24" s="19">
        <v>10000</v>
      </c>
      <c r="E24" s="19">
        <v>10000</v>
      </c>
      <c r="F24" s="19">
        <f>IF(D24&lt;&gt;0,E24/D24*100,"-")</f>
        <v>100</v>
      </c>
      <c r="G24" s="19">
        <f t="shared" si="0"/>
        <v>0</v>
      </c>
    </row>
    <row r="25" spans="1:7" ht="15" collapsed="1" x14ac:dyDescent="0.2">
      <c r="A25" s="17">
        <v>712</v>
      </c>
      <c r="B25" s="18"/>
      <c r="C25" s="18" t="s">
        <v>57</v>
      </c>
      <c r="D25" s="19">
        <f>+D26</f>
        <v>50500</v>
      </c>
      <c r="E25" s="19">
        <f>+E26</f>
        <v>70500</v>
      </c>
      <c r="F25" s="19">
        <f>IF(D25&lt;&gt;0,E25/D25*100,"-")</f>
        <v>139.60396039603958</v>
      </c>
      <c r="G25" s="19">
        <f t="shared" si="0"/>
        <v>20000</v>
      </c>
    </row>
    <row r="26" spans="1:7" ht="15" hidden="1" outlineLevel="1" x14ac:dyDescent="0.2">
      <c r="A26" s="17">
        <v>7120</v>
      </c>
      <c r="B26" s="18"/>
      <c r="C26" s="18" t="s">
        <v>139</v>
      </c>
      <c r="D26" s="19">
        <v>50500</v>
      </c>
      <c r="E26" s="19">
        <v>70500</v>
      </c>
      <c r="F26" s="19">
        <f>IF(D26&lt;&gt;0,E26/D26*100,"-")</f>
        <v>139.60396039603958</v>
      </c>
      <c r="G26" s="19">
        <f t="shared" si="0"/>
        <v>20000</v>
      </c>
    </row>
    <row r="27" spans="1:7" ht="15" collapsed="1" x14ac:dyDescent="0.2">
      <c r="A27" s="17">
        <v>713</v>
      </c>
      <c r="B27" s="18"/>
      <c r="C27" s="18" t="s">
        <v>9</v>
      </c>
      <c r="D27" s="19">
        <f>+D28</f>
        <v>41505</v>
      </c>
      <c r="E27" s="19">
        <f>+E28</f>
        <v>67505</v>
      </c>
      <c r="F27" s="19">
        <f>IF(D27&lt;&gt;0,E27/D27*100,"-")</f>
        <v>162.64305505360801</v>
      </c>
      <c r="G27" s="19">
        <f t="shared" si="0"/>
        <v>26000</v>
      </c>
    </row>
    <row r="28" spans="1:7" ht="15" hidden="1" outlineLevel="1" x14ac:dyDescent="0.2">
      <c r="A28" s="17">
        <v>7130</v>
      </c>
      <c r="B28" s="18"/>
      <c r="C28" s="18" t="s">
        <v>9</v>
      </c>
      <c r="D28" s="19">
        <v>41505</v>
      </c>
      <c r="E28" s="19">
        <v>67505</v>
      </c>
      <c r="F28" s="19">
        <f>IF(D28&lt;&gt;0,E28/D28*100,"-")</f>
        <v>162.64305505360801</v>
      </c>
      <c r="G28" s="19">
        <f t="shared" si="0"/>
        <v>26000</v>
      </c>
    </row>
    <row r="29" spans="1:7" ht="15" collapsed="1" x14ac:dyDescent="0.2">
      <c r="A29" s="17">
        <v>714</v>
      </c>
      <c r="B29" s="18"/>
      <c r="C29" s="18" t="s">
        <v>10</v>
      </c>
      <c r="D29" s="19">
        <f>+D30</f>
        <v>329900</v>
      </c>
      <c r="E29" s="19">
        <f>+E30</f>
        <v>369550</v>
      </c>
      <c r="F29" s="19">
        <f>IF(D29&lt;&gt;0,E29/D29*100,"-")</f>
        <v>112.01879357381024</v>
      </c>
      <c r="G29" s="19">
        <f t="shared" si="0"/>
        <v>39650</v>
      </c>
    </row>
    <row r="30" spans="1:7" ht="15" hidden="1" outlineLevel="1" x14ac:dyDescent="0.2">
      <c r="A30" s="17">
        <v>7141</v>
      </c>
      <c r="B30" s="18"/>
      <c r="C30" s="18" t="s">
        <v>10</v>
      </c>
      <c r="D30" s="19">
        <v>329900</v>
      </c>
      <c r="E30" s="19">
        <v>369550</v>
      </c>
      <c r="F30" s="19">
        <f>IF(D30&lt;&gt;0,E30/D30*100,"-")</f>
        <v>112.01879357381024</v>
      </c>
      <c r="G30" s="19">
        <f t="shared" si="0"/>
        <v>39650</v>
      </c>
    </row>
    <row r="31" spans="1:7" ht="15.75" collapsed="1" x14ac:dyDescent="0.2">
      <c r="A31" s="31">
        <v>72</v>
      </c>
      <c r="B31" s="32" t="s">
        <v>19</v>
      </c>
      <c r="C31" s="32" t="s">
        <v>69</v>
      </c>
      <c r="D31" s="33">
        <f>+D32+D34+D35</f>
        <v>133000</v>
      </c>
      <c r="E31" s="33">
        <f>+E32+E34+E35</f>
        <v>194142</v>
      </c>
      <c r="F31" s="33">
        <f>IF(D31&lt;&gt;0,E31/D31*100,"-")</f>
        <v>145.97142857142856</v>
      </c>
      <c r="G31" s="33">
        <f t="shared" si="0"/>
        <v>61142</v>
      </c>
    </row>
    <row r="32" spans="1:7" ht="15" x14ac:dyDescent="0.2">
      <c r="A32" s="17">
        <v>720</v>
      </c>
      <c r="B32" s="18"/>
      <c r="C32" s="18" t="s">
        <v>11</v>
      </c>
      <c r="D32" s="19">
        <f>+D33</f>
        <v>75000</v>
      </c>
      <c r="E32" s="19">
        <f>+E33</f>
        <v>108600</v>
      </c>
      <c r="F32" s="19">
        <f>IF(D32&lt;&gt;0,E32/D32*100,"-")</f>
        <v>144.79999999999998</v>
      </c>
      <c r="G32" s="19">
        <f t="shared" si="0"/>
        <v>33600</v>
      </c>
    </row>
    <row r="33" spans="1:7" ht="15" hidden="1" outlineLevel="1" x14ac:dyDescent="0.2">
      <c r="A33" s="17">
        <v>7200</v>
      </c>
      <c r="B33" s="18"/>
      <c r="C33" s="18" t="s">
        <v>140</v>
      </c>
      <c r="D33" s="19">
        <v>75000</v>
      </c>
      <c r="E33" s="19">
        <v>108600</v>
      </c>
      <c r="F33" s="19">
        <f>IF(D33&lt;&gt;0,E33/D33*100,"-")</f>
        <v>144.79999999999998</v>
      </c>
      <c r="G33" s="19">
        <f t="shared" si="0"/>
        <v>33600</v>
      </c>
    </row>
    <row r="34" spans="1:7" ht="15" collapsed="1" x14ac:dyDescent="0.2">
      <c r="A34" s="17">
        <v>721</v>
      </c>
      <c r="B34" s="18"/>
      <c r="C34" s="18" t="s">
        <v>20</v>
      </c>
      <c r="D34" s="19">
        <v>0</v>
      </c>
      <c r="E34" s="19">
        <v>0</v>
      </c>
      <c r="F34" s="19" t="str">
        <f>IF(D34&lt;&gt;0,E34/D34*100,"-")</f>
        <v>-</v>
      </c>
      <c r="G34" s="19">
        <f t="shared" si="0"/>
        <v>0</v>
      </c>
    </row>
    <row r="35" spans="1:7" ht="16.5" customHeight="1" x14ac:dyDescent="0.2">
      <c r="A35" s="17">
        <v>722</v>
      </c>
      <c r="B35" s="18"/>
      <c r="C35" s="21" t="s">
        <v>60</v>
      </c>
      <c r="D35" s="19">
        <f>+D36+D37</f>
        <v>58000</v>
      </c>
      <c r="E35" s="19">
        <f>+E36+E37</f>
        <v>85542</v>
      </c>
      <c r="F35" s="19">
        <f>IF(D35&lt;&gt;0,E35/D35*100,"-")</f>
        <v>147.48620689655172</v>
      </c>
      <c r="G35" s="19">
        <f t="shared" si="0"/>
        <v>27542</v>
      </c>
    </row>
    <row r="36" spans="1:7" ht="16.5" hidden="1" customHeight="1" outlineLevel="1" x14ac:dyDescent="0.2">
      <c r="A36" s="17">
        <v>7220</v>
      </c>
      <c r="B36" s="18"/>
      <c r="C36" s="21" t="s">
        <v>141</v>
      </c>
      <c r="D36" s="19">
        <v>8000</v>
      </c>
      <c r="E36" s="19">
        <v>30088</v>
      </c>
      <c r="F36" s="19">
        <f>IF(D36&lt;&gt;0,E36/D36*100,"-")</f>
        <v>376.1</v>
      </c>
      <c r="G36" s="19">
        <f t="shared" si="0"/>
        <v>22088</v>
      </c>
    </row>
    <row r="37" spans="1:7" ht="16.5" hidden="1" customHeight="1" outlineLevel="1" x14ac:dyDescent="0.2">
      <c r="A37" s="17">
        <v>7221</v>
      </c>
      <c r="B37" s="18"/>
      <c r="C37" s="21" t="s">
        <v>142</v>
      </c>
      <c r="D37" s="19">
        <v>50000</v>
      </c>
      <c r="E37" s="19">
        <v>55454</v>
      </c>
      <c r="F37" s="19">
        <f>IF(D37&lt;&gt;0,E37/D37*100,"-")</f>
        <v>110.908</v>
      </c>
      <c r="G37" s="19">
        <f t="shared" si="0"/>
        <v>5454</v>
      </c>
    </row>
    <row r="38" spans="1:7" ht="15.75" collapsed="1" x14ac:dyDescent="0.2">
      <c r="A38" s="31">
        <v>73</v>
      </c>
      <c r="B38" s="32" t="s">
        <v>16</v>
      </c>
      <c r="C38" s="32" t="s">
        <v>70</v>
      </c>
      <c r="D38" s="33">
        <f>+D39+D41</f>
        <v>5760</v>
      </c>
      <c r="E38" s="33">
        <f>+E39+E41</f>
        <v>5060</v>
      </c>
      <c r="F38" s="33">
        <f>IF(D38&lt;&gt;0,E38/D38*100,"-")</f>
        <v>87.847222222222214</v>
      </c>
      <c r="G38" s="33">
        <f t="shared" si="0"/>
        <v>-700</v>
      </c>
    </row>
    <row r="39" spans="1:7" ht="15" x14ac:dyDescent="0.2">
      <c r="A39" s="17">
        <v>730</v>
      </c>
      <c r="B39" s="18"/>
      <c r="C39" s="18" t="s">
        <v>21</v>
      </c>
      <c r="D39" s="19">
        <f>+D40</f>
        <v>5760</v>
      </c>
      <c r="E39" s="19">
        <f>+E40</f>
        <v>5060</v>
      </c>
      <c r="F39" s="19">
        <f>IF(D39&lt;&gt;0,E39/D39*100,"-")</f>
        <v>87.847222222222214</v>
      </c>
      <c r="G39" s="19">
        <f t="shared" si="0"/>
        <v>-700</v>
      </c>
    </row>
    <row r="40" spans="1:7" ht="15" hidden="1" outlineLevel="1" x14ac:dyDescent="0.2">
      <c r="A40" s="17">
        <v>7300</v>
      </c>
      <c r="B40" s="18"/>
      <c r="C40" s="18" t="s">
        <v>143</v>
      </c>
      <c r="D40" s="19">
        <v>5760</v>
      </c>
      <c r="E40" s="19">
        <v>5060</v>
      </c>
      <c r="F40" s="19">
        <f>IF(D40&lt;&gt;0,E40/D40*100,"-")</f>
        <v>87.847222222222214</v>
      </c>
      <c r="G40" s="19">
        <f t="shared" si="0"/>
        <v>-700</v>
      </c>
    </row>
    <row r="41" spans="1:7" ht="15" collapsed="1" x14ac:dyDescent="0.2">
      <c r="A41" s="17">
        <v>731</v>
      </c>
      <c r="B41" s="18"/>
      <c r="C41" s="18" t="s">
        <v>12</v>
      </c>
      <c r="D41" s="19">
        <v>0</v>
      </c>
      <c r="E41" s="19">
        <v>0</v>
      </c>
      <c r="F41" s="19" t="str">
        <f>IF(D41&lt;&gt;0,E41/D41*100,"-")</f>
        <v>-</v>
      </c>
      <c r="G41" s="19">
        <f t="shared" si="0"/>
        <v>0</v>
      </c>
    </row>
    <row r="42" spans="1:7" ht="15.75" x14ac:dyDescent="0.2">
      <c r="A42" s="31">
        <v>74</v>
      </c>
      <c r="B42" s="32" t="s">
        <v>16</v>
      </c>
      <c r="C42" s="32" t="s">
        <v>71</v>
      </c>
      <c r="D42" s="33">
        <f>+D43+D45</f>
        <v>3380821.99</v>
      </c>
      <c r="E42" s="33">
        <f>+E43+E45</f>
        <v>4004399.81</v>
      </c>
      <c r="F42" s="33">
        <f>IF(D42&lt;&gt;0,E42/D42*100,"-")</f>
        <v>118.444562353311</v>
      </c>
      <c r="G42" s="33">
        <f t="shared" si="0"/>
        <v>623577.81999999983</v>
      </c>
    </row>
    <row r="43" spans="1:7" ht="15.75" customHeight="1" x14ac:dyDescent="0.2">
      <c r="A43" s="17">
        <v>740</v>
      </c>
      <c r="B43" s="18"/>
      <c r="C43" s="21" t="s">
        <v>13</v>
      </c>
      <c r="D43" s="19">
        <f>+D44</f>
        <v>1583356.38</v>
      </c>
      <c r="E43" s="19">
        <f>+E44</f>
        <v>2091577.01</v>
      </c>
      <c r="F43" s="19">
        <f>IF(D43&lt;&gt;0,E43/D43*100,"-")</f>
        <v>132.09767784559028</v>
      </c>
      <c r="G43" s="19">
        <f t="shared" si="0"/>
        <v>508220.63000000012</v>
      </c>
    </row>
    <row r="44" spans="1:7" ht="15.75" hidden="1" customHeight="1" outlineLevel="1" x14ac:dyDescent="0.2">
      <c r="A44" s="17">
        <v>7400</v>
      </c>
      <c r="B44" s="18"/>
      <c r="C44" s="21" t="s">
        <v>144</v>
      </c>
      <c r="D44" s="19">
        <v>1583356.38</v>
      </c>
      <c r="E44" s="19">
        <v>2091577.01</v>
      </c>
      <c r="F44" s="19">
        <f>IF(D44&lt;&gt;0,E44/D44*100,"-")</f>
        <v>132.09767784559028</v>
      </c>
      <c r="G44" s="19">
        <f t="shared" si="0"/>
        <v>508220.63000000012</v>
      </c>
    </row>
    <row r="45" spans="1:7" ht="32.25" customHeight="1" collapsed="1" x14ac:dyDescent="0.2">
      <c r="A45" s="17">
        <v>741</v>
      </c>
      <c r="B45" s="18"/>
      <c r="C45" s="21" t="s">
        <v>54</v>
      </c>
      <c r="D45" s="19">
        <f>+D46</f>
        <v>1797465.61</v>
      </c>
      <c r="E45" s="19">
        <f>+E46</f>
        <v>1912822.8</v>
      </c>
      <c r="F45" s="19">
        <f>IF(D45&lt;&gt;0,E45/D45*100,"-")</f>
        <v>106.41776896082034</v>
      </c>
      <c r="G45" s="19">
        <f t="shared" si="0"/>
        <v>115357.18999999994</v>
      </c>
    </row>
    <row r="46" spans="1:7" ht="17.25" customHeight="1" outlineLevel="1" x14ac:dyDescent="0.2">
      <c r="A46" s="17">
        <v>7413</v>
      </c>
      <c r="B46" s="18"/>
      <c r="C46" s="21" t="s">
        <v>145</v>
      </c>
      <c r="D46" s="19">
        <v>1797465.61</v>
      </c>
      <c r="E46" s="19">
        <v>1912822.8</v>
      </c>
      <c r="F46" s="19">
        <f>IF(D46&lt;&gt;0,E46/D46*100,"-")</f>
        <v>106.41776896082034</v>
      </c>
      <c r="G46" s="19">
        <f t="shared" si="0"/>
        <v>115357.18999999994</v>
      </c>
    </row>
    <row r="47" spans="1:7" ht="15.75" customHeight="1" x14ac:dyDescent="0.2">
      <c r="A47" s="31">
        <v>78</v>
      </c>
      <c r="B47" s="32" t="s">
        <v>16</v>
      </c>
      <c r="C47" s="32" t="s">
        <v>68</v>
      </c>
      <c r="D47" s="33">
        <f>+D48+D49</f>
        <v>0</v>
      </c>
      <c r="E47" s="33">
        <f>+E48+E49</f>
        <v>0</v>
      </c>
      <c r="F47" s="33" t="str">
        <f>IF(D47&lt;&gt;0,E47/D47*100,"-")</f>
        <v>-</v>
      </c>
      <c r="G47" s="33">
        <f t="shared" si="0"/>
        <v>0</v>
      </c>
    </row>
    <row r="48" spans="1:7" ht="15.75" customHeight="1" x14ac:dyDescent="0.2">
      <c r="A48" s="17">
        <v>786</v>
      </c>
      <c r="B48" s="18"/>
      <c r="C48" s="21" t="s">
        <v>51</v>
      </c>
      <c r="D48" s="19">
        <v>0</v>
      </c>
      <c r="E48" s="19">
        <v>0</v>
      </c>
      <c r="F48" s="19" t="str">
        <f>IF(D48&lt;&gt;0,E48/D48*100,"-")</f>
        <v>-</v>
      </c>
      <c r="G48" s="19">
        <f t="shared" si="0"/>
        <v>0</v>
      </c>
    </row>
    <row r="49" spans="1:7" ht="15.75" customHeight="1" x14ac:dyDescent="0.2">
      <c r="A49" s="17">
        <v>787</v>
      </c>
      <c r="B49" s="18"/>
      <c r="C49" s="21" t="s">
        <v>56</v>
      </c>
      <c r="D49" s="19">
        <v>0</v>
      </c>
      <c r="E49" s="19">
        <v>0</v>
      </c>
      <c r="F49" s="19" t="str">
        <f>IF(D49&lt;&gt;0,E49/D49*100,"-")</f>
        <v>-</v>
      </c>
      <c r="G49" s="19">
        <f t="shared" si="0"/>
        <v>0</v>
      </c>
    </row>
    <row r="50" spans="1:7" ht="18" x14ac:dyDescent="0.2">
      <c r="A50" s="13" t="s">
        <v>15</v>
      </c>
      <c r="B50" s="35" t="s">
        <v>1</v>
      </c>
      <c r="C50" s="22" t="s">
        <v>22</v>
      </c>
      <c r="D50" s="34">
        <f>D51+D79+D93+D101</f>
        <v>17946556.450000003</v>
      </c>
      <c r="E50" s="34">
        <f>E51+E79+E93+E101</f>
        <v>21521124.43</v>
      </c>
      <c r="F50" s="34">
        <f>IF(D50&lt;&gt;0,E50/D50*100,"-")</f>
        <v>119.91784880825979</v>
      </c>
      <c r="G50" s="34">
        <f t="shared" si="0"/>
        <v>3574567.9799999967</v>
      </c>
    </row>
    <row r="51" spans="1:7" ht="15.75" x14ac:dyDescent="0.2">
      <c r="A51" s="31">
        <v>40</v>
      </c>
      <c r="B51" s="32" t="s">
        <v>19</v>
      </c>
      <c r="C51" s="32" t="s">
        <v>23</v>
      </c>
      <c r="D51" s="33">
        <f>+D52+D59+D65+D75+D77</f>
        <v>4656204.6400000006</v>
      </c>
      <c r="E51" s="33">
        <f>+E52+E59+E65+E75+E77</f>
        <v>4859031.84</v>
      </c>
      <c r="F51" s="33">
        <f>IF(D51&lt;&gt;0,E51/D51*100,"-")</f>
        <v>104.35606283833778</v>
      </c>
      <c r="G51" s="33">
        <f t="shared" si="0"/>
        <v>202827.19999999925</v>
      </c>
    </row>
    <row r="52" spans="1:7" ht="15" x14ac:dyDescent="0.2">
      <c r="A52" s="17">
        <v>400</v>
      </c>
      <c r="B52" s="18"/>
      <c r="C52" s="18" t="s">
        <v>24</v>
      </c>
      <c r="D52" s="20">
        <f>+D53+D54+D55+D56+D57+D58</f>
        <v>1091119.6399999999</v>
      </c>
      <c r="E52" s="20">
        <f>+E53+E54+E55+E56+E57+E58</f>
        <v>1091119.6399999999</v>
      </c>
      <c r="F52" s="20">
        <f>IF(D52&lt;&gt;0,E52/D52*100,"-")</f>
        <v>100</v>
      </c>
      <c r="G52" s="20">
        <f t="shared" si="0"/>
        <v>0</v>
      </c>
    </row>
    <row r="53" spans="1:7" ht="15" hidden="1" outlineLevel="1" x14ac:dyDescent="0.2">
      <c r="A53" s="17">
        <v>4000</v>
      </c>
      <c r="B53" s="18"/>
      <c r="C53" s="18" t="s">
        <v>85</v>
      </c>
      <c r="D53" s="20">
        <v>960530.8</v>
      </c>
      <c r="E53" s="20">
        <v>960530.8</v>
      </c>
      <c r="F53" s="20">
        <f>IF(D53&lt;&gt;0,E53/D53*100,"-")</f>
        <v>100</v>
      </c>
      <c r="G53" s="20">
        <f t="shared" si="0"/>
        <v>0</v>
      </c>
    </row>
    <row r="54" spans="1:7" ht="15" hidden="1" outlineLevel="1" x14ac:dyDescent="0.2">
      <c r="A54" s="17">
        <v>4001</v>
      </c>
      <c r="B54" s="18"/>
      <c r="C54" s="18" t="s">
        <v>86</v>
      </c>
      <c r="D54" s="20">
        <v>39600</v>
      </c>
      <c r="E54" s="20">
        <v>39600</v>
      </c>
      <c r="F54" s="20">
        <f>IF(D54&lt;&gt;0,E54/D54*100,"-")</f>
        <v>100</v>
      </c>
      <c r="G54" s="20">
        <f t="shared" si="0"/>
        <v>0</v>
      </c>
    </row>
    <row r="55" spans="1:7" ht="15" hidden="1" outlineLevel="1" x14ac:dyDescent="0.2">
      <c r="A55" s="17">
        <v>4002</v>
      </c>
      <c r="B55" s="18"/>
      <c r="C55" s="18" t="s">
        <v>87</v>
      </c>
      <c r="D55" s="20">
        <v>50827.38</v>
      </c>
      <c r="E55" s="20">
        <v>50827.38</v>
      </c>
      <c r="F55" s="20">
        <f>IF(D55&lt;&gt;0,E55/D55*100,"-")</f>
        <v>100</v>
      </c>
      <c r="G55" s="20">
        <f t="shared" si="0"/>
        <v>0</v>
      </c>
    </row>
    <row r="56" spans="1:7" ht="15" hidden="1" outlineLevel="1" x14ac:dyDescent="0.2">
      <c r="A56" s="17">
        <v>4003</v>
      </c>
      <c r="B56" s="18"/>
      <c r="C56" s="18" t="s">
        <v>88</v>
      </c>
      <c r="D56" s="20">
        <v>30000</v>
      </c>
      <c r="E56" s="20">
        <v>30000</v>
      </c>
      <c r="F56" s="20">
        <f>IF(D56&lt;&gt;0,E56/D56*100,"-")</f>
        <v>100</v>
      </c>
      <c r="G56" s="20">
        <f t="shared" si="0"/>
        <v>0</v>
      </c>
    </row>
    <row r="57" spans="1:7" ht="15" hidden="1" outlineLevel="1" x14ac:dyDescent="0.2">
      <c r="A57" s="17">
        <v>4004</v>
      </c>
      <c r="B57" s="18"/>
      <c r="C57" s="18" t="s">
        <v>89</v>
      </c>
      <c r="D57" s="20">
        <v>2862.07</v>
      </c>
      <c r="E57" s="20">
        <v>2862.07</v>
      </c>
      <c r="F57" s="20">
        <f>IF(D57&lt;&gt;0,E57/D57*100,"-")</f>
        <v>100</v>
      </c>
      <c r="G57" s="20">
        <f t="shared" si="0"/>
        <v>0</v>
      </c>
    </row>
    <row r="58" spans="1:7" ht="15" hidden="1" outlineLevel="1" x14ac:dyDescent="0.2">
      <c r="A58" s="17">
        <v>4009</v>
      </c>
      <c r="B58" s="18"/>
      <c r="C58" s="18" t="s">
        <v>90</v>
      </c>
      <c r="D58" s="20">
        <v>7299.39</v>
      </c>
      <c r="E58" s="20">
        <v>7299.39</v>
      </c>
      <c r="F58" s="20">
        <f>IF(D58&lt;&gt;0,E58/D58*100,"-")</f>
        <v>100</v>
      </c>
      <c r="G58" s="20">
        <f t="shared" si="0"/>
        <v>0</v>
      </c>
    </row>
    <row r="59" spans="1:7" ht="15" collapsed="1" x14ac:dyDescent="0.2">
      <c r="A59" s="17">
        <v>401</v>
      </c>
      <c r="B59" s="18"/>
      <c r="C59" s="18" t="s">
        <v>25</v>
      </c>
      <c r="D59" s="20">
        <f>+D60+D61+D62+D63+D64</f>
        <v>173723.02999999997</v>
      </c>
      <c r="E59" s="20">
        <f>+E60+E61+E62+E63+E64</f>
        <v>173723.02999999997</v>
      </c>
      <c r="F59" s="20">
        <f>IF(D59&lt;&gt;0,E59/D59*100,"-")</f>
        <v>100</v>
      </c>
      <c r="G59" s="20">
        <f t="shared" si="0"/>
        <v>0</v>
      </c>
    </row>
    <row r="60" spans="1:7" ht="15" hidden="1" outlineLevel="1" x14ac:dyDescent="0.2">
      <c r="A60" s="17">
        <v>4010</v>
      </c>
      <c r="B60" s="18"/>
      <c r="C60" s="18" t="s">
        <v>91</v>
      </c>
      <c r="D60" s="20">
        <v>86921.73</v>
      </c>
      <c r="E60" s="20">
        <v>86921.73</v>
      </c>
      <c r="F60" s="20">
        <f>IF(D60&lt;&gt;0,E60/D60*100,"-")</f>
        <v>100</v>
      </c>
      <c r="G60" s="20">
        <f t="shared" si="0"/>
        <v>0</v>
      </c>
    </row>
    <row r="61" spans="1:7" ht="15" hidden="1" outlineLevel="1" x14ac:dyDescent="0.2">
      <c r="A61" s="17">
        <v>4011</v>
      </c>
      <c r="B61" s="18"/>
      <c r="C61" s="18" t="s">
        <v>92</v>
      </c>
      <c r="D61" s="20">
        <v>69739.13</v>
      </c>
      <c r="E61" s="20">
        <v>69739.13</v>
      </c>
      <c r="F61" s="20">
        <f>IF(D61&lt;&gt;0,E61/D61*100,"-")</f>
        <v>100</v>
      </c>
      <c r="G61" s="20">
        <f t="shared" si="0"/>
        <v>0</v>
      </c>
    </row>
    <row r="62" spans="1:7" ht="15" hidden="1" outlineLevel="1" x14ac:dyDescent="0.2">
      <c r="A62" s="17">
        <v>4012</v>
      </c>
      <c r="B62" s="18"/>
      <c r="C62" s="18" t="s">
        <v>93</v>
      </c>
      <c r="D62" s="20">
        <v>594.22</v>
      </c>
      <c r="E62" s="20">
        <v>594.22</v>
      </c>
      <c r="F62" s="20">
        <f>IF(D62&lt;&gt;0,E62/D62*100,"-")</f>
        <v>100</v>
      </c>
      <c r="G62" s="20">
        <f t="shared" si="0"/>
        <v>0</v>
      </c>
    </row>
    <row r="63" spans="1:7" ht="15" hidden="1" outlineLevel="1" x14ac:dyDescent="0.2">
      <c r="A63" s="17">
        <v>4013</v>
      </c>
      <c r="B63" s="18"/>
      <c r="C63" s="18" t="s">
        <v>94</v>
      </c>
      <c r="D63" s="20">
        <v>985.77</v>
      </c>
      <c r="E63" s="20">
        <v>985.77</v>
      </c>
      <c r="F63" s="20">
        <f>IF(D63&lt;&gt;0,E63/D63*100,"-")</f>
        <v>100</v>
      </c>
      <c r="G63" s="20">
        <f t="shared" si="0"/>
        <v>0</v>
      </c>
    </row>
    <row r="64" spans="1:7" ht="15" hidden="1" outlineLevel="1" x14ac:dyDescent="0.2">
      <c r="A64" s="17">
        <v>4015</v>
      </c>
      <c r="B64" s="18"/>
      <c r="C64" s="18" t="s">
        <v>95</v>
      </c>
      <c r="D64" s="20">
        <v>15482.18</v>
      </c>
      <c r="E64" s="20">
        <v>15482.18</v>
      </c>
      <c r="F64" s="20">
        <f>IF(D64&lt;&gt;0,E64/D64*100,"-")</f>
        <v>100</v>
      </c>
      <c r="G64" s="20">
        <f t="shared" si="0"/>
        <v>0</v>
      </c>
    </row>
    <row r="65" spans="1:7" ht="15" collapsed="1" x14ac:dyDescent="0.2">
      <c r="A65" s="17">
        <v>402</v>
      </c>
      <c r="B65" s="18"/>
      <c r="C65" s="18" t="s">
        <v>26</v>
      </c>
      <c r="D65" s="19">
        <f>+D66+D67+D68+D69+D70+D71+D72+D73+D74</f>
        <v>3222561.97</v>
      </c>
      <c r="E65" s="19">
        <f>+E66+E67+E68+E69+E70+E71+E72+E73+E74</f>
        <v>3425389.17</v>
      </c>
      <c r="F65" s="19">
        <f>IF(D65&lt;&gt;0,E65/D65*100,"-")</f>
        <v>106.29397361131274</v>
      </c>
      <c r="G65" s="19">
        <f t="shared" si="0"/>
        <v>202827.19999999972</v>
      </c>
    </row>
    <row r="66" spans="1:7" ht="15" hidden="1" outlineLevel="1" x14ac:dyDescent="0.2">
      <c r="A66" s="17">
        <v>4020</v>
      </c>
      <c r="B66" s="18"/>
      <c r="C66" s="18" t="s">
        <v>96</v>
      </c>
      <c r="D66" s="19">
        <v>831193.14</v>
      </c>
      <c r="E66" s="19">
        <v>1087940.1299999999</v>
      </c>
      <c r="F66" s="19">
        <f>IF(D66&lt;&gt;0,E66/D66*100,"-")</f>
        <v>130.88896883821729</v>
      </c>
      <c r="G66" s="19">
        <f t="shared" si="0"/>
        <v>256746.98999999987</v>
      </c>
    </row>
    <row r="67" spans="1:7" ht="15" hidden="1" outlineLevel="1" x14ac:dyDescent="0.2">
      <c r="A67" s="17">
        <v>4021</v>
      </c>
      <c r="B67" s="18"/>
      <c r="C67" s="18" t="s">
        <v>97</v>
      </c>
      <c r="D67" s="19">
        <v>137811.26999999999</v>
      </c>
      <c r="E67" s="19">
        <v>101962.44</v>
      </c>
      <c r="F67" s="19">
        <f>IF(D67&lt;&gt;0,E67/D67*100,"-")</f>
        <v>73.987011367067453</v>
      </c>
      <c r="G67" s="19">
        <f t="shared" si="0"/>
        <v>-35848.829999999987</v>
      </c>
    </row>
    <row r="68" spans="1:7" ht="15" hidden="1" outlineLevel="1" x14ac:dyDescent="0.2">
      <c r="A68" s="17">
        <v>4022</v>
      </c>
      <c r="B68" s="18"/>
      <c r="C68" s="18" t="s">
        <v>98</v>
      </c>
      <c r="D68" s="19">
        <v>248466.27</v>
      </c>
      <c r="E68" s="19">
        <v>250966.27</v>
      </c>
      <c r="F68" s="19">
        <f>IF(D68&lt;&gt;0,E68/D68*100,"-")</f>
        <v>101.00617278957019</v>
      </c>
      <c r="G68" s="19">
        <f t="shared" si="0"/>
        <v>2500</v>
      </c>
    </row>
    <row r="69" spans="1:7" ht="15" hidden="1" outlineLevel="1" x14ac:dyDescent="0.2">
      <c r="A69" s="17">
        <v>4023</v>
      </c>
      <c r="B69" s="18"/>
      <c r="C69" s="18" t="s">
        <v>99</v>
      </c>
      <c r="D69" s="19">
        <v>21942.58</v>
      </c>
      <c r="E69" s="19">
        <v>21692.58</v>
      </c>
      <c r="F69" s="19">
        <f>IF(D69&lt;&gt;0,E69/D69*100,"-")</f>
        <v>98.860662693265795</v>
      </c>
      <c r="G69" s="19">
        <f t="shared" si="0"/>
        <v>-250</v>
      </c>
    </row>
    <row r="70" spans="1:7" ht="15" hidden="1" outlineLevel="1" x14ac:dyDescent="0.2">
      <c r="A70" s="17">
        <v>4024</v>
      </c>
      <c r="B70" s="18"/>
      <c r="C70" s="18" t="s">
        <v>100</v>
      </c>
      <c r="D70" s="19">
        <v>5410.87</v>
      </c>
      <c r="E70" s="19">
        <v>5410.87</v>
      </c>
      <c r="F70" s="19">
        <f>IF(D70&lt;&gt;0,E70/D70*100,"-")</f>
        <v>100</v>
      </c>
      <c r="G70" s="19">
        <f t="shared" ref="G70:G129" si="1">E70-D70</f>
        <v>0</v>
      </c>
    </row>
    <row r="71" spans="1:7" ht="15" hidden="1" outlineLevel="1" x14ac:dyDescent="0.2">
      <c r="A71" s="17">
        <v>4025</v>
      </c>
      <c r="B71" s="18"/>
      <c r="C71" s="18" t="s">
        <v>101</v>
      </c>
      <c r="D71" s="19">
        <v>1677668.65</v>
      </c>
      <c r="E71" s="19">
        <v>1615418.65</v>
      </c>
      <c r="F71" s="19">
        <f>IF(D71&lt;&gt;0,E71/D71*100,"-")</f>
        <v>96.289493756708154</v>
      </c>
      <c r="G71" s="19">
        <f t="shared" si="1"/>
        <v>-62250</v>
      </c>
    </row>
    <row r="72" spans="1:7" ht="15" hidden="1" outlineLevel="1" x14ac:dyDescent="0.2">
      <c r="A72" s="17">
        <v>4026</v>
      </c>
      <c r="B72" s="18"/>
      <c r="C72" s="18" t="s">
        <v>102</v>
      </c>
      <c r="D72" s="19">
        <v>53534.21</v>
      </c>
      <c r="E72" s="19">
        <v>73168.41</v>
      </c>
      <c r="F72" s="19">
        <f>IF(D72&lt;&gt;0,E72/D72*100,"-")</f>
        <v>136.67598718651121</v>
      </c>
      <c r="G72" s="19">
        <f t="shared" si="1"/>
        <v>19634.200000000004</v>
      </c>
    </row>
    <row r="73" spans="1:7" ht="15" hidden="1" outlineLevel="1" x14ac:dyDescent="0.2">
      <c r="A73" s="17">
        <v>4027</v>
      </c>
      <c r="B73" s="18"/>
      <c r="C73" s="18" t="s">
        <v>103</v>
      </c>
      <c r="D73" s="19">
        <v>18814.400000000001</v>
      </c>
      <c r="E73" s="19">
        <v>10080</v>
      </c>
      <c r="F73" s="19">
        <f>IF(D73&lt;&gt;0,E73/D73*100,"-")</f>
        <v>53.575984352410913</v>
      </c>
      <c r="G73" s="19">
        <f t="shared" si="1"/>
        <v>-8734.4000000000015</v>
      </c>
    </row>
    <row r="74" spans="1:7" ht="15" hidden="1" outlineLevel="1" x14ac:dyDescent="0.2">
      <c r="A74" s="17">
        <v>4029</v>
      </c>
      <c r="B74" s="18"/>
      <c r="C74" s="18" t="s">
        <v>104</v>
      </c>
      <c r="D74" s="19">
        <v>227720.58</v>
      </c>
      <c r="E74" s="19">
        <v>258749.82</v>
      </c>
      <c r="F74" s="19">
        <f>IF(D74&lt;&gt;0,E74/D74*100,"-")</f>
        <v>113.62601482922625</v>
      </c>
      <c r="G74" s="19">
        <f t="shared" si="1"/>
        <v>31029.24000000002</v>
      </c>
    </row>
    <row r="75" spans="1:7" ht="15" collapsed="1" x14ac:dyDescent="0.2">
      <c r="A75" s="17">
        <v>403</v>
      </c>
      <c r="B75" s="18"/>
      <c r="C75" s="18" t="s">
        <v>27</v>
      </c>
      <c r="D75" s="19">
        <f>+D76</f>
        <v>20000</v>
      </c>
      <c r="E75" s="19">
        <f>+E76</f>
        <v>20000</v>
      </c>
      <c r="F75" s="19">
        <f>IF(D75&lt;&gt;0,E75/D75*100,"-")</f>
        <v>100</v>
      </c>
      <c r="G75" s="19">
        <f t="shared" si="1"/>
        <v>0</v>
      </c>
    </row>
    <row r="76" spans="1:7" ht="15" hidden="1" outlineLevel="1" x14ac:dyDescent="0.2">
      <c r="A76" s="17">
        <v>4031</v>
      </c>
      <c r="B76" s="18"/>
      <c r="C76" s="18" t="s">
        <v>105</v>
      </c>
      <c r="D76" s="19">
        <v>20000</v>
      </c>
      <c r="E76" s="19">
        <v>20000</v>
      </c>
      <c r="F76" s="19">
        <f>IF(D76&lt;&gt;0,E76/D76*100,"-")</f>
        <v>100</v>
      </c>
      <c r="G76" s="19">
        <f t="shared" si="1"/>
        <v>0</v>
      </c>
    </row>
    <row r="77" spans="1:7" ht="15" collapsed="1" x14ac:dyDescent="0.2">
      <c r="A77" s="17">
        <v>409</v>
      </c>
      <c r="B77" s="18"/>
      <c r="C77" s="18" t="s">
        <v>55</v>
      </c>
      <c r="D77" s="20">
        <f>+D78</f>
        <v>148800</v>
      </c>
      <c r="E77" s="20">
        <f>+E78</f>
        <v>148800</v>
      </c>
      <c r="F77" s="20">
        <f>IF(D77&lt;&gt;0,E77/D77*100,"-")</f>
        <v>100</v>
      </c>
      <c r="G77" s="20">
        <f t="shared" si="1"/>
        <v>0</v>
      </c>
    </row>
    <row r="78" spans="1:7" ht="15" hidden="1" outlineLevel="1" x14ac:dyDescent="0.2">
      <c r="A78" s="17">
        <v>4091</v>
      </c>
      <c r="B78" s="18"/>
      <c r="C78" s="18" t="s">
        <v>106</v>
      </c>
      <c r="D78" s="20">
        <v>148800</v>
      </c>
      <c r="E78" s="20">
        <v>148800</v>
      </c>
      <c r="F78" s="20">
        <f>IF(D78&lt;&gt;0,E78/D78*100,"-")</f>
        <v>100</v>
      </c>
      <c r="G78" s="20">
        <f t="shared" si="1"/>
        <v>0</v>
      </c>
    </row>
    <row r="79" spans="1:7" ht="15.75" collapsed="1" x14ac:dyDescent="0.2">
      <c r="A79" s="31">
        <v>41</v>
      </c>
      <c r="B79" s="32"/>
      <c r="C79" s="32" t="s">
        <v>72</v>
      </c>
      <c r="D79" s="33">
        <f>+D80+D83+D86+D88</f>
        <v>5514200.8100000005</v>
      </c>
      <c r="E79" s="33">
        <f>+E80+E83+E86+E88</f>
        <v>5630279.7699999996</v>
      </c>
      <c r="F79" s="33">
        <f>IF(D79&lt;&gt;0,E79/D79*100,"-")</f>
        <v>102.10509127251024</v>
      </c>
      <c r="G79" s="33">
        <f t="shared" si="1"/>
        <v>116078.95999999903</v>
      </c>
    </row>
    <row r="80" spans="1:7" ht="15" x14ac:dyDescent="0.2">
      <c r="A80" s="17">
        <v>410</v>
      </c>
      <c r="B80" s="18"/>
      <c r="C80" s="18" t="s">
        <v>28</v>
      </c>
      <c r="D80" s="19">
        <f>+D81+D82</f>
        <v>371100</v>
      </c>
      <c r="E80" s="19">
        <f>+E81+E82</f>
        <v>378100</v>
      </c>
      <c r="F80" s="19">
        <f>IF(D80&lt;&gt;0,E80/D80*100,"-")</f>
        <v>101.88628402047965</v>
      </c>
      <c r="G80" s="19">
        <f t="shared" si="1"/>
        <v>7000</v>
      </c>
    </row>
    <row r="81" spans="1:7" ht="15" hidden="1" outlineLevel="1" x14ac:dyDescent="0.2">
      <c r="A81" s="17">
        <v>4100</v>
      </c>
      <c r="B81" s="18"/>
      <c r="C81" s="18" t="s">
        <v>107</v>
      </c>
      <c r="D81" s="19">
        <v>135000</v>
      </c>
      <c r="E81" s="19">
        <v>137000</v>
      </c>
      <c r="F81" s="19">
        <f>IF(D81&lt;&gt;0,E81/D81*100,"-")</f>
        <v>101.48148148148148</v>
      </c>
      <c r="G81" s="19">
        <f t="shared" si="1"/>
        <v>2000</v>
      </c>
    </row>
    <row r="82" spans="1:7" ht="15" hidden="1" outlineLevel="1" x14ac:dyDescent="0.2">
      <c r="A82" s="17">
        <v>4102</v>
      </c>
      <c r="B82" s="18"/>
      <c r="C82" s="18" t="s">
        <v>108</v>
      </c>
      <c r="D82" s="19">
        <v>236100</v>
      </c>
      <c r="E82" s="19">
        <v>241100</v>
      </c>
      <c r="F82" s="19">
        <f>IF(D82&lt;&gt;0,E82/D82*100,"-")</f>
        <v>102.11774671749258</v>
      </c>
      <c r="G82" s="19">
        <f t="shared" si="1"/>
        <v>5000</v>
      </c>
    </row>
    <row r="83" spans="1:7" ht="15" collapsed="1" x14ac:dyDescent="0.2">
      <c r="A83" s="17">
        <v>411</v>
      </c>
      <c r="B83" s="18"/>
      <c r="C83" s="18" t="s">
        <v>29</v>
      </c>
      <c r="D83" s="19">
        <f>+D84+D85</f>
        <v>3242940.97</v>
      </c>
      <c r="E83" s="19">
        <f>+E84+E85</f>
        <v>3324597.89</v>
      </c>
      <c r="F83" s="19">
        <f>IF(D83&lt;&gt;0,E83/D83*100,"-")</f>
        <v>102.51798971228267</v>
      </c>
      <c r="G83" s="19">
        <f t="shared" si="1"/>
        <v>81656.919999999925</v>
      </c>
    </row>
    <row r="84" spans="1:7" ht="15" hidden="1" outlineLevel="1" x14ac:dyDescent="0.2">
      <c r="A84" s="17">
        <v>4111</v>
      </c>
      <c r="B84" s="18"/>
      <c r="C84" s="18" t="s">
        <v>109</v>
      </c>
      <c r="D84" s="19">
        <v>39425.08</v>
      </c>
      <c r="E84" s="19">
        <v>33000</v>
      </c>
      <c r="F84" s="19">
        <f>IF(D84&lt;&gt;0,E84/D84*100,"-")</f>
        <v>83.703064140897112</v>
      </c>
      <c r="G84" s="19">
        <f t="shared" si="1"/>
        <v>-6425.0800000000017</v>
      </c>
    </row>
    <row r="85" spans="1:7" ht="15" hidden="1" outlineLevel="1" x14ac:dyDescent="0.2">
      <c r="A85" s="17">
        <v>4119</v>
      </c>
      <c r="B85" s="18"/>
      <c r="C85" s="18" t="s">
        <v>110</v>
      </c>
      <c r="D85" s="19">
        <v>3203515.89</v>
      </c>
      <c r="E85" s="19">
        <v>3291597.89</v>
      </c>
      <c r="F85" s="19">
        <f>IF(D85&lt;&gt;0,E85/D85*100,"-")</f>
        <v>102.74954153575308</v>
      </c>
      <c r="G85" s="19">
        <f t="shared" si="1"/>
        <v>88082</v>
      </c>
    </row>
    <row r="86" spans="1:7" ht="15" collapsed="1" x14ac:dyDescent="0.2">
      <c r="A86" s="17">
        <v>412</v>
      </c>
      <c r="B86" s="18"/>
      <c r="C86" s="18" t="s">
        <v>58</v>
      </c>
      <c r="D86" s="19">
        <f>+D87</f>
        <v>573536.4</v>
      </c>
      <c r="E86" s="19">
        <f>+E87</f>
        <v>604581.4</v>
      </c>
      <c r="F86" s="19">
        <f>IF(D86&lt;&gt;0,E86/D86*100,"-")</f>
        <v>105.41290840476734</v>
      </c>
      <c r="G86" s="19">
        <f t="shared" si="1"/>
        <v>31045</v>
      </c>
    </row>
    <row r="87" spans="1:7" ht="15" hidden="1" outlineLevel="1" x14ac:dyDescent="0.2">
      <c r="A87" s="17">
        <v>4120</v>
      </c>
      <c r="B87" s="18"/>
      <c r="C87" s="18" t="s">
        <v>111</v>
      </c>
      <c r="D87" s="19">
        <v>573536.4</v>
      </c>
      <c r="E87" s="19">
        <v>604581.4</v>
      </c>
      <c r="F87" s="19">
        <f>IF(D87&lt;&gt;0,E87/D87*100,"-")</f>
        <v>105.41290840476734</v>
      </c>
      <c r="G87" s="19">
        <f t="shared" si="1"/>
        <v>31045</v>
      </c>
    </row>
    <row r="88" spans="1:7" ht="15" collapsed="1" x14ac:dyDescent="0.2">
      <c r="A88" s="17">
        <v>413</v>
      </c>
      <c r="B88" s="18"/>
      <c r="C88" s="18" t="s">
        <v>30</v>
      </c>
      <c r="D88" s="19">
        <f>+D89+D90+D91</f>
        <v>1326623.44</v>
      </c>
      <c r="E88" s="19">
        <f>+E89+E90+E91</f>
        <v>1323000.48</v>
      </c>
      <c r="F88" s="19">
        <f>IF(D88&lt;&gt;0,E88/D88*100,"-")</f>
        <v>99.726903664539506</v>
      </c>
      <c r="G88" s="19">
        <f t="shared" si="1"/>
        <v>-3622.9599999999627</v>
      </c>
    </row>
    <row r="89" spans="1:7" ht="15" hidden="1" outlineLevel="1" x14ac:dyDescent="0.2">
      <c r="A89" s="17">
        <v>4130</v>
      </c>
      <c r="B89" s="18"/>
      <c r="C89" s="18" t="s">
        <v>112</v>
      </c>
      <c r="D89" s="19">
        <v>152500</v>
      </c>
      <c r="E89" s="19">
        <v>245722.74</v>
      </c>
      <c r="F89" s="19">
        <f>IF(D89&lt;&gt;0,E89/D89*100,"-")</f>
        <v>161.1296655737705</v>
      </c>
      <c r="G89" s="19">
        <f t="shared" si="1"/>
        <v>93222.739999999991</v>
      </c>
    </row>
    <row r="90" spans="1:7" ht="15" hidden="1" outlineLevel="1" x14ac:dyDescent="0.2">
      <c r="A90" s="17">
        <v>4131</v>
      </c>
      <c r="B90" s="18"/>
      <c r="C90" s="18" t="s">
        <v>113</v>
      </c>
      <c r="D90" s="19">
        <v>100000</v>
      </c>
      <c r="E90" s="19">
        <v>0</v>
      </c>
      <c r="F90" s="19">
        <f>IF(D90&lt;&gt;0,E90/D90*100,"-")</f>
        <v>0</v>
      </c>
      <c r="G90" s="19">
        <f t="shared" si="1"/>
        <v>-100000</v>
      </c>
    </row>
    <row r="91" spans="1:7" ht="15" hidden="1" outlineLevel="1" x14ac:dyDescent="0.2">
      <c r="A91" s="17">
        <v>4133</v>
      </c>
      <c r="B91" s="18"/>
      <c r="C91" s="18" t="s">
        <v>114</v>
      </c>
      <c r="D91" s="19">
        <v>1074123.44</v>
      </c>
      <c r="E91" s="19">
        <v>1077277.74</v>
      </c>
      <c r="F91" s="19">
        <f>IF(D91&lt;&gt;0,E91/D91*100,"-")</f>
        <v>100.29366270975338</v>
      </c>
      <c r="G91" s="19">
        <f t="shared" si="1"/>
        <v>3154.3000000000466</v>
      </c>
    </row>
    <row r="92" spans="1:7" ht="15" collapsed="1" x14ac:dyDescent="0.2">
      <c r="A92" s="17">
        <v>414</v>
      </c>
      <c r="B92" s="18"/>
      <c r="C92" s="18" t="s">
        <v>81</v>
      </c>
      <c r="D92" s="19">
        <v>0</v>
      </c>
      <c r="E92" s="19">
        <v>0</v>
      </c>
      <c r="F92" s="19" t="str">
        <f>IF(D92&lt;&gt;0,E92/D92*100,"-")</f>
        <v>-</v>
      </c>
      <c r="G92" s="19">
        <f t="shared" si="1"/>
        <v>0</v>
      </c>
    </row>
    <row r="93" spans="1:7" ht="15.75" x14ac:dyDescent="0.2">
      <c r="A93" s="31">
        <v>42</v>
      </c>
      <c r="B93" s="32" t="s">
        <v>31</v>
      </c>
      <c r="C93" s="32" t="s">
        <v>73</v>
      </c>
      <c r="D93" s="33">
        <f>+D94</f>
        <v>7497256</v>
      </c>
      <c r="E93" s="33">
        <f>+E94</f>
        <v>10675450.819999998</v>
      </c>
      <c r="F93" s="33">
        <f>IF(D93&lt;&gt;0,E93/D93*100,"-")</f>
        <v>142.39144054838195</v>
      </c>
      <c r="G93" s="33">
        <f t="shared" si="1"/>
        <v>3178194.8199999984</v>
      </c>
    </row>
    <row r="94" spans="1:7" ht="15" x14ac:dyDescent="0.2">
      <c r="A94" s="17">
        <v>420</v>
      </c>
      <c r="B94" s="18"/>
      <c r="C94" s="18" t="s">
        <v>32</v>
      </c>
      <c r="D94" s="19">
        <f>+D95+D96+D97+D98+D99+D100</f>
        <v>7497256</v>
      </c>
      <c r="E94" s="19">
        <f>+E95+E96+E97+E98+E99+E100</f>
        <v>10675450.819999998</v>
      </c>
      <c r="F94" s="19">
        <f>IF(D94&lt;&gt;0,E94/D94*100,"-")</f>
        <v>142.39144054838195</v>
      </c>
      <c r="G94" s="19">
        <f t="shared" si="1"/>
        <v>3178194.8199999984</v>
      </c>
    </row>
    <row r="95" spans="1:7" ht="15" hidden="1" outlineLevel="1" x14ac:dyDescent="0.2">
      <c r="A95" s="17">
        <v>4202</v>
      </c>
      <c r="B95" s="18"/>
      <c r="C95" s="18" t="s">
        <v>115</v>
      </c>
      <c r="D95" s="19">
        <v>112269.99</v>
      </c>
      <c r="E95" s="19">
        <v>177355.56</v>
      </c>
      <c r="F95" s="19">
        <f>IF(D95&lt;&gt;0,E95/D95*100,"-")</f>
        <v>157.97236643558975</v>
      </c>
      <c r="G95" s="19">
        <f t="shared" si="1"/>
        <v>65085.569999999992</v>
      </c>
    </row>
    <row r="96" spans="1:7" ht="15" hidden="1" outlineLevel="1" x14ac:dyDescent="0.2">
      <c r="A96" s="17">
        <v>4204</v>
      </c>
      <c r="B96" s="18"/>
      <c r="C96" s="18" t="s">
        <v>116</v>
      </c>
      <c r="D96" s="19">
        <v>5625877.2599999998</v>
      </c>
      <c r="E96" s="19">
        <v>6373033.4199999999</v>
      </c>
      <c r="F96" s="19">
        <f>IF(D96&lt;&gt;0,E96/D96*100,"-")</f>
        <v>113.28070495444831</v>
      </c>
      <c r="G96" s="19">
        <f t="shared" si="1"/>
        <v>747156.16000000015</v>
      </c>
    </row>
    <row r="97" spans="1:7" ht="15" hidden="1" outlineLevel="1" x14ac:dyDescent="0.2">
      <c r="A97" s="17">
        <v>4205</v>
      </c>
      <c r="B97" s="18"/>
      <c r="C97" s="18" t="s">
        <v>117</v>
      </c>
      <c r="D97" s="19">
        <v>1213365.01</v>
      </c>
      <c r="E97" s="19">
        <v>3268627.7</v>
      </c>
      <c r="F97" s="19">
        <f>IF(D97&lt;&gt;0,E97/D97*100,"-")</f>
        <v>269.38535997506636</v>
      </c>
      <c r="G97" s="19">
        <f t="shared" si="1"/>
        <v>2055262.6900000002</v>
      </c>
    </row>
    <row r="98" spans="1:7" ht="15" hidden="1" outlineLevel="1" x14ac:dyDescent="0.2">
      <c r="A98" s="17">
        <v>4206</v>
      </c>
      <c r="B98" s="18"/>
      <c r="C98" s="18" t="s">
        <v>118</v>
      </c>
      <c r="D98" s="19">
        <v>89500</v>
      </c>
      <c r="E98" s="19">
        <v>155000</v>
      </c>
      <c r="F98" s="19">
        <f>IF(D98&lt;&gt;0,E98/D98*100,"-")</f>
        <v>173.18435754189946</v>
      </c>
      <c r="G98" s="19">
        <f t="shared" si="1"/>
        <v>65500</v>
      </c>
    </row>
    <row r="99" spans="1:7" ht="15" hidden="1" outlineLevel="1" x14ac:dyDescent="0.2">
      <c r="A99" s="17">
        <v>4207</v>
      </c>
      <c r="B99" s="18"/>
      <c r="C99" s="18" t="s">
        <v>119</v>
      </c>
      <c r="D99" s="19">
        <v>10318.790000000001</v>
      </c>
      <c r="E99" s="19">
        <v>8818.7900000000009</v>
      </c>
      <c r="F99" s="19">
        <f>IF(D99&lt;&gt;0,E99/D99*100,"-")</f>
        <v>85.463411892285819</v>
      </c>
      <c r="G99" s="19">
        <f t="shared" si="1"/>
        <v>-1500</v>
      </c>
    </row>
    <row r="100" spans="1:7" ht="15" hidden="1" outlineLevel="1" x14ac:dyDescent="0.2">
      <c r="A100" s="17">
        <v>4208</v>
      </c>
      <c r="B100" s="18"/>
      <c r="C100" s="18" t="s">
        <v>120</v>
      </c>
      <c r="D100" s="19">
        <v>445924.95</v>
      </c>
      <c r="E100" s="19">
        <v>692615.35</v>
      </c>
      <c r="F100" s="19">
        <f>IF(D100&lt;&gt;0,E100/D100*100,"-")</f>
        <v>155.32105794932531</v>
      </c>
      <c r="G100" s="19">
        <f t="shared" si="1"/>
        <v>246690.39999999997</v>
      </c>
    </row>
    <row r="101" spans="1:7" ht="15.75" collapsed="1" x14ac:dyDescent="0.2">
      <c r="A101" s="31">
        <v>43</v>
      </c>
      <c r="B101" s="32"/>
      <c r="C101" s="32" t="s">
        <v>74</v>
      </c>
      <c r="D101" s="33">
        <f>D102+D107</f>
        <v>278895</v>
      </c>
      <c r="E101" s="33">
        <f>E102+E107</f>
        <v>356362</v>
      </c>
      <c r="F101" s="33">
        <f>IF(D101&lt;&gt;0,E101/D101*100,"-")</f>
        <v>127.77640330590366</v>
      </c>
      <c r="G101" s="33">
        <f t="shared" si="1"/>
        <v>77467</v>
      </c>
    </row>
    <row r="102" spans="1:7" s="44" customFormat="1" ht="15" x14ac:dyDescent="0.2">
      <c r="A102" s="45">
        <v>431</v>
      </c>
      <c r="B102" s="46"/>
      <c r="C102" s="46" t="s">
        <v>49</v>
      </c>
      <c r="D102" s="47">
        <f>+D103+D104+D105+D106</f>
        <v>62500</v>
      </c>
      <c r="E102" s="47">
        <f>+E103+E104+E105+E106</f>
        <v>54500</v>
      </c>
      <c r="F102" s="47">
        <f>IF(D102&lt;&gt;0,E102/D102*100,"-")</f>
        <v>87.2</v>
      </c>
      <c r="G102" s="47">
        <f t="shared" si="1"/>
        <v>-8000</v>
      </c>
    </row>
    <row r="103" spans="1:7" s="44" customFormat="1" ht="15" hidden="1" outlineLevel="1" x14ac:dyDescent="0.2">
      <c r="A103" s="45">
        <v>4310</v>
      </c>
      <c r="B103" s="46"/>
      <c r="C103" s="46" t="s">
        <v>121</v>
      </c>
      <c r="D103" s="47">
        <v>10000</v>
      </c>
      <c r="E103" s="47">
        <v>0</v>
      </c>
      <c r="F103" s="47">
        <f>IF(D103&lt;&gt;0,E103/D103*100,"-")</f>
        <v>0</v>
      </c>
      <c r="G103" s="47">
        <f t="shared" si="1"/>
        <v>-10000</v>
      </c>
    </row>
    <row r="104" spans="1:7" s="44" customFormat="1" ht="15" hidden="1" outlineLevel="1" x14ac:dyDescent="0.2">
      <c r="A104" s="45">
        <v>4311</v>
      </c>
      <c r="B104" s="46"/>
      <c r="C104" s="46" t="s">
        <v>122</v>
      </c>
      <c r="D104" s="47">
        <v>37500</v>
      </c>
      <c r="E104" s="47">
        <v>37500</v>
      </c>
      <c r="F104" s="47">
        <f>IF(D104&lt;&gt;0,E104/D104*100,"-")</f>
        <v>100</v>
      </c>
      <c r="G104" s="47">
        <f t="shared" si="1"/>
        <v>0</v>
      </c>
    </row>
    <row r="105" spans="1:7" s="44" customFormat="1" ht="15" hidden="1" outlineLevel="1" x14ac:dyDescent="0.2">
      <c r="A105" s="45">
        <v>4313</v>
      </c>
      <c r="B105" s="46"/>
      <c r="C105" s="46" t="s">
        <v>123</v>
      </c>
      <c r="D105" s="47">
        <v>10000</v>
      </c>
      <c r="E105" s="47">
        <v>10000</v>
      </c>
      <c r="F105" s="47">
        <f>IF(D105&lt;&gt;0,E105/D105*100,"-")</f>
        <v>100</v>
      </c>
      <c r="G105" s="47">
        <f t="shared" si="1"/>
        <v>0</v>
      </c>
    </row>
    <row r="106" spans="1:7" s="44" customFormat="1" ht="15" hidden="1" outlineLevel="1" x14ac:dyDescent="0.2">
      <c r="A106" s="45">
        <v>4314</v>
      </c>
      <c r="B106" s="46"/>
      <c r="C106" s="46" t="s">
        <v>124</v>
      </c>
      <c r="D106" s="47">
        <v>5000</v>
      </c>
      <c r="E106" s="47">
        <v>7000</v>
      </c>
      <c r="F106" s="47">
        <f>IF(D106&lt;&gt;0,E106/D106*100,"-")</f>
        <v>140</v>
      </c>
      <c r="G106" s="47">
        <f t="shared" si="1"/>
        <v>2000</v>
      </c>
    </row>
    <row r="107" spans="1:7" ht="15" collapsed="1" x14ac:dyDescent="0.2">
      <c r="A107" s="17">
        <v>432</v>
      </c>
      <c r="B107" s="18"/>
      <c r="C107" s="18" t="s">
        <v>50</v>
      </c>
      <c r="D107" s="19">
        <f>+D108+D109</f>
        <v>216395</v>
      </c>
      <c r="E107" s="19">
        <f>+E108+E109</f>
        <v>301862</v>
      </c>
      <c r="F107" s="19">
        <f>IF(D107&lt;&gt;0,E107/D107*100,"-")</f>
        <v>139.49582938607639</v>
      </c>
      <c r="G107" s="19">
        <f t="shared" si="1"/>
        <v>85467</v>
      </c>
    </row>
    <row r="108" spans="1:7" ht="15" hidden="1" outlineLevel="1" x14ac:dyDescent="0.2">
      <c r="A108" s="17">
        <v>4320</v>
      </c>
      <c r="B108" s="18"/>
      <c r="C108" s="18" t="s">
        <v>125</v>
      </c>
      <c r="D108" s="19">
        <v>2500</v>
      </c>
      <c r="E108" s="19">
        <v>87967</v>
      </c>
      <c r="F108" s="19">
        <f>IF(D108&lt;&gt;0,E108/D108*100,"-")</f>
        <v>3518.68</v>
      </c>
      <c r="G108" s="19">
        <f t="shared" si="1"/>
        <v>85467</v>
      </c>
    </row>
    <row r="109" spans="1:7" ht="15" hidden="1" outlineLevel="1" x14ac:dyDescent="0.2">
      <c r="A109" s="17">
        <v>4323</v>
      </c>
      <c r="B109" s="18"/>
      <c r="C109" s="18" t="s">
        <v>126</v>
      </c>
      <c r="D109" s="19">
        <v>213895</v>
      </c>
      <c r="E109" s="19">
        <v>213895</v>
      </c>
      <c r="F109" s="19">
        <f>IF(D109&lt;&gt;0,E109/D109*100,"-")</f>
        <v>100</v>
      </c>
      <c r="G109" s="19">
        <f t="shared" si="1"/>
        <v>0</v>
      </c>
    </row>
    <row r="110" spans="1:7" ht="18" collapsed="1" x14ac:dyDescent="0.2">
      <c r="A110" s="13"/>
      <c r="B110" s="35" t="s">
        <v>2</v>
      </c>
      <c r="C110" s="25" t="s">
        <v>61</v>
      </c>
      <c r="D110" s="34">
        <f>+D5-D50</f>
        <v>-2203895.4600000028</v>
      </c>
      <c r="E110" s="34">
        <f>+E5-E50</f>
        <v>-4869243.9799999986</v>
      </c>
      <c r="F110" s="34">
        <f>IF(D110&lt;&gt;0,E110/D110*100,"-")</f>
        <v>220.93806482091455</v>
      </c>
      <c r="G110" s="34">
        <f t="shared" si="1"/>
        <v>-2665348.5199999958</v>
      </c>
    </row>
    <row r="111" spans="1:7" ht="20.25" x14ac:dyDescent="0.2">
      <c r="A111" s="2" t="s">
        <v>33</v>
      </c>
      <c r="B111" s="3"/>
      <c r="C111" s="3"/>
      <c r="D111" s="11"/>
      <c r="E111" s="11"/>
      <c r="F111" s="11"/>
      <c r="G111" s="11">
        <f t="shared" si="1"/>
        <v>0</v>
      </c>
    </row>
    <row r="112" spans="1:7" ht="36" x14ac:dyDescent="0.2">
      <c r="A112" s="31">
        <v>75</v>
      </c>
      <c r="B112" s="36" t="s">
        <v>3</v>
      </c>
      <c r="C112" s="37" t="s">
        <v>75</v>
      </c>
      <c r="D112" s="33">
        <f>+D113+D114+D115</f>
        <v>0</v>
      </c>
      <c r="E112" s="33">
        <f>+E113+E114+E115</f>
        <v>0</v>
      </c>
      <c r="F112" s="33" t="str">
        <f>IF(D112&lt;&gt;0,E112/D112*100,"-")</f>
        <v>-</v>
      </c>
      <c r="G112" s="33">
        <f t="shared" si="1"/>
        <v>0</v>
      </c>
    </row>
    <row r="113" spans="1:7" ht="15" x14ac:dyDescent="0.2">
      <c r="A113" s="17">
        <v>750</v>
      </c>
      <c r="B113" s="18"/>
      <c r="C113" s="18" t="s">
        <v>34</v>
      </c>
      <c r="D113" s="19">
        <v>0</v>
      </c>
      <c r="E113" s="19">
        <v>0</v>
      </c>
      <c r="F113" s="19" t="str">
        <f>IF(D113&lt;&gt;0,E113/D113*100,"-")</f>
        <v>-</v>
      </c>
      <c r="G113" s="19">
        <f t="shared" si="1"/>
        <v>0</v>
      </c>
    </row>
    <row r="114" spans="1:7" ht="15" x14ac:dyDescent="0.2">
      <c r="A114" s="17">
        <v>751</v>
      </c>
      <c r="B114" s="18"/>
      <c r="C114" s="18" t="s">
        <v>35</v>
      </c>
      <c r="D114" s="19">
        <v>0</v>
      </c>
      <c r="E114" s="19">
        <v>0</v>
      </c>
      <c r="F114" s="19" t="str">
        <f>IF(D114&lt;&gt;0,E114/D114*100,"-")</f>
        <v>-</v>
      </c>
      <c r="G114" s="19">
        <f t="shared" si="1"/>
        <v>0</v>
      </c>
    </row>
    <row r="115" spans="1:7" ht="15" x14ac:dyDescent="0.25">
      <c r="A115" s="48" t="s">
        <v>52</v>
      </c>
      <c r="B115" s="49"/>
      <c r="C115" s="50" t="s">
        <v>53</v>
      </c>
      <c r="D115" s="19">
        <v>0</v>
      </c>
      <c r="E115" s="19">
        <v>0</v>
      </c>
      <c r="F115" s="19" t="str">
        <f>IF(D115&lt;&gt;0,E115/D115*100,"-")</f>
        <v>-</v>
      </c>
      <c r="G115" s="19">
        <f t="shared" si="1"/>
        <v>0</v>
      </c>
    </row>
    <row r="116" spans="1:7" ht="36" x14ac:dyDescent="0.2">
      <c r="A116" s="38" t="s">
        <v>36</v>
      </c>
      <c r="B116" s="36" t="s">
        <v>37</v>
      </c>
      <c r="C116" s="37" t="s">
        <v>38</v>
      </c>
      <c r="D116" s="33">
        <f>+D117+D118</f>
        <v>0</v>
      </c>
      <c r="E116" s="33">
        <f>+E117+E118</f>
        <v>0</v>
      </c>
      <c r="F116" s="33" t="str">
        <f>IF(D116&lt;&gt;0,E116/D116*100,"-")</f>
        <v>-</v>
      </c>
      <c r="G116" s="33">
        <f t="shared" si="1"/>
        <v>0</v>
      </c>
    </row>
    <row r="117" spans="1:7" ht="15" x14ac:dyDescent="0.2">
      <c r="A117" s="17">
        <v>440</v>
      </c>
      <c r="B117" s="18"/>
      <c r="C117" s="18" t="s">
        <v>39</v>
      </c>
      <c r="D117" s="19">
        <v>0</v>
      </c>
      <c r="E117" s="19">
        <v>0</v>
      </c>
      <c r="F117" s="19" t="str">
        <f>IF(D117&lt;&gt;0,E117/D117*100,"-")</f>
        <v>-</v>
      </c>
      <c r="G117" s="19">
        <f t="shared" si="1"/>
        <v>0</v>
      </c>
    </row>
    <row r="118" spans="1:7" ht="15" x14ac:dyDescent="0.2">
      <c r="A118" s="17">
        <v>441</v>
      </c>
      <c r="B118" s="18"/>
      <c r="C118" s="18" t="s">
        <v>59</v>
      </c>
      <c r="D118" s="19">
        <v>0</v>
      </c>
      <c r="E118" s="19">
        <v>0</v>
      </c>
      <c r="F118" s="19" t="str">
        <f>IF(D118&lt;&gt;0,E118/D118*100,"-")</f>
        <v>-</v>
      </c>
      <c r="G118" s="19">
        <f t="shared" si="1"/>
        <v>0</v>
      </c>
    </row>
    <row r="119" spans="1:7" ht="36" x14ac:dyDescent="0.2">
      <c r="A119" s="13" t="s">
        <v>15</v>
      </c>
      <c r="B119" s="35" t="s">
        <v>40</v>
      </c>
      <c r="C119" s="25" t="s">
        <v>76</v>
      </c>
      <c r="D119" s="34">
        <f>+D112-D116</f>
        <v>0</v>
      </c>
      <c r="E119" s="34">
        <f>+E112-E116</f>
        <v>0</v>
      </c>
      <c r="F119" s="34" t="str">
        <f>IF(D119&lt;&gt;0,E119/D119*100,"-")</f>
        <v>-</v>
      </c>
      <c r="G119" s="34">
        <f t="shared" si="1"/>
        <v>0</v>
      </c>
    </row>
    <row r="120" spans="1:7" ht="20.25" x14ac:dyDescent="0.2">
      <c r="A120" s="2" t="s">
        <v>64</v>
      </c>
      <c r="B120" s="3"/>
      <c r="C120" s="3"/>
      <c r="D120" s="11"/>
      <c r="E120" s="11"/>
      <c r="F120" s="11"/>
      <c r="G120" s="11">
        <f t="shared" si="1"/>
        <v>0</v>
      </c>
    </row>
    <row r="121" spans="1:7" ht="18" x14ac:dyDescent="0.2">
      <c r="A121" s="39">
        <v>50</v>
      </c>
      <c r="B121" s="36" t="s">
        <v>41</v>
      </c>
      <c r="C121" s="40" t="s">
        <v>43</v>
      </c>
      <c r="D121" s="33">
        <f>+D122</f>
        <v>2700000</v>
      </c>
      <c r="E121" s="33">
        <f>+E122</f>
        <v>5000000</v>
      </c>
      <c r="F121" s="33">
        <f>IF(D121&lt;&gt;0,E121/D121*100,"-")</f>
        <v>185.18518518518519</v>
      </c>
      <c r="G121" s="33">
        <f t="shared" si="1"/>
        <v>2300000</v>
      </c>
    </row>
    <row r="122" spans="1:7" ht="15" x14ac:dyDescent="0.2">
      <c r="A122" s="17">
        <v>500</v>
      </c>
      <c r="B122" s="18"/>
      <c r="C122" s="18" t="s">
        <v>44</v>
      </c>
      <c r="D122" s="19">
        <f>+D123</f>
        <v>2700000</v>
      </c>
      <c r="E122" s="19">
        <f>+E123</f>
        <v>5000000</v>
      </c>
      <c r="F122" s="19">
        <f>IF(D122&lt;&gt;0,E122/D122*100,"-")</f>
        <v>185.18518518518519</v>
      </c>
      <c r="G122" s="19">
        <f t="shared" si="1"/>
        <v>2300000</v>
      </c>
    </row>
    <row r="123" spans="1:7" ht="15" hidden="1" outlineLevel="1" x14ac:dyDescent="0.2">
      <c r="A123" s="17">
        <v>5001</v>
      </c>
      <c r="B123" s="18"/>
      <c r="C123" s="18" t="s">
        <v>127</v>
      </c>
      <c r="D123" s="19">
        <v>2700000</v>
      </c>
      <c r="E123" s="19">
        <v>5000000</v>
      </c>
      <c r="F123" s="19">
        <f>IF(D123&lt;&gt;0,E123/D123*100,"-")</f>
        <v>185.18518518518519</v>
      </c>
      <c r="G123" s="19">
        <f t="shared" si="1"/>
        <v>2300000</v>
      </c>
    </row>
    <row r="124" spans="1:7" ht="18" collapsed="1" x14ac:dyDescent="0.2">
      <c r="A124" s="39">
        <v>55</v>
      </c>
      <c r="B124" s="36" t="s">
        <v>42</v>
      </c>
      <c r="C124" s="40" t="s">
        <v>46</v>
      </c>
      <c r="D124" s="33">
        <f>+D125</f>
        <v>1338782.7</v>
      </c>
      <c r="E124" s="33">
        <f>+E125</f>
        <v>1338782.7</v>
      </c>
      <c r="F124" s="33">
        <f>IF(D124&lt;&gt;0,E124/D124*100,"-")</f>
        <v>100</v>
      </c>
      <c r="G124" s="33">
        <f t="shared" si="1"/>
        <v>0</v>
      </c>
    </row>
    <row r="125" spans="1:7" ht="15" x14ac:dyDescent="0.2">
      <c r="A125" s="17">
        <v>550</v>
      </c>
      <c r="B125" s="18"/>
      <c r="C125" s="18" t="s">
        <v>47</v>
      </c>
      <c r="D125" s="19">
        <f>+D126</f>
        <v>1338782.7</v>
      </c>
      <c r="E125" s="19">
        <f>+E126</f>
        <v>1338782.7</v>
      </c>
      <c r="F125" s="19">
        <f>IF(D125&lt;&gt;0,E125/D125*100,"-")</f>
        <v>100</v>
      </c>
      <c r="G125" s="19">
        <f t="shared" si="1"/>
        <v>0</v>
      </c>
    </row>
    <row r="126" spans="1:7" ht="15" hidden="1" outlineLevel="1" x14ac:dyDescent="0.2">
      <c r="A126" s="17">
        <v>5501</v>
      </c>
      <c r="B126" s="18"/>
      <c r="C126" s="18" t="s">
        <v>128</v>
      </c>
      <c r="D126" s="19">
        <v>1338782.7</v>
      </c>
      <c r="E126" s="19">
        <v>1338782.7</v>
      </c>
      <c r="F126" s="19">
        <f>IF(D126&lt;&gt;0,E126/D126*100,"-")</f>
        <v>100</v>
      </c>
      <c r="G126" s="19">
        <f t="shared" si="1"/>
        <v>0</v>
      </c>
    </row>
    <row r="127" spans="1:7" ht="36" collapsed="1" x14ac:dyDescent="0.2">
      <c r="A127" s="13" t="s">
        <v>15</v>
      </c>
      <c r="B127" s="35" t="s">
        <v>45</v>
      </c>
      <c r="C127" s="25" t="s">
        <v>79</v>
      </c>
      <c r="D127" s="41">
        <f>ROUND(+D110+D119+D128,2)</f>
        <v>-842678.16</v>
      </c>
      <c r="E127" s="41">
        <f>ROUND(+E110+E119+E128,2)</f>
        <v>-1208026.68</v>
      </c>
      <c r="F127" s="41">
        <f>IF(D127&lt;&gt;0,E127/D127*100,"-")</f>
        <v>143.35564125691829</v>
      </c>
      <c r="G127" s="41">
        <f t="shared" si="1"/>
        <v>-365348.5199999999</v>
      </c>
    </row>
    <row r="128" spans="1:7" ht="18" x14ac:dyDescent="0.2">
      <c r="A128" s="13" t="s">
        <v>15</v>
      </c>
      <c r="B128" s="35" t="s">
        <v>48</v>
      </c>
      <c r="C128" s="22" t="s">
        <v>78</v>
      </c>
      <c r="D128" s="34">
        <f>+D121-D124</f>
        <v>1361217.3</v>
      </c>
      <c r="E128" s="34">
        <f>+E121-E124</f>
        <v>3661217.3</v>
      </c>
      <c r="F128" s="34">
        <f>IF(D128&lt;&gt;0,E128/D128*100,"-")</f>
        <v>268.96640969814297</v>
      </c>
      <c r="G128" s="34">
        <f t="shared" si="1"/>
        <v>2300000</v>
      </c>
    </row>
    <row r="129" spans="1:7" ht="18" x14ac:dyDescent="0.2">
      <c r="A129" s="13" t="s">
        <v>15</v>
      </c>
      <c r="B129" s="35" t="s">
        <v>77</v>
      </c>
      <c r="C129" s="22" t="s">
        <v>80</v>
      </c>
      <c r="D129" s="34">
        <f>+D119+D128-D127</f>
        <v>2203895.46</v>
      </c>
      <c r="E129" s="34">
        <f>+E119+E128-E127</f>
        <v>4869243.9799999995</v>
      </c>
      <c r="F129" s="34">
        <f>IF(D129&lt;&gt;0,E129/D129*100,"-")</f>
        <v>220.93806482091486</v>
      </c>
      <c r="G129" s="34">
        <f t="shared" si="1"/>
        <v>2665348.5199999996</v>
      </c>
    </row>
    <row r="130" spans="1:7" ht="15" x14ac:dyDescent="0.2">
      <c r="A130" s="27"/>
      <c r="B130" s="28"/>
      <c r="C130" s="29"/>
      <c r="D130" s="24"/>
      <c r="E130" s="24"/>
      <c r="F130" s="24"/>
      <c r="G130" s="24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ht="15" x14ac:dyDescent="0.2">
      <c r="A132" s="26"/>
      <c r="B132" s="26"/>
      <c r="C132" s="26"/>
      <c r="D132" s="42"/>
      <c r="E132" s="42"/>
      <c r="F132" s="42"/>
      <c r="G132" s="42"/>
    </row>
    <row r="133" spans="1:7" ht="15" x14ac:dyDescent="0.2">
      <c r="A133" s="26"/>
      <c r="B133" s="26"/>
      <c r="C133" s="43"/>
      <c r="D133" s="26"/>
      <c r="E133" s="26"/>
      <c r="F133" s="26"/>
      <c r="G133" s="26"/>
    </row>
    <row r="134" spans="1:7" ht="15" x14ac:dyDescent="0.2">
      <c r="A134" s="30"/>
      <c r="B134" s="29"/>
      <c r="C134" s="29"/>
      <c r="D134" s="30"/>
      <c r="E134" s="30"/>
      <c r="F134" s="30"/>
      <c r="G134" s="30"/>
    </row>
    <row r="135" spans="1:7" x14ac:dyDescent="0.2">
      <c r="A135" s="24"/>
      <c r="B135" s="24"/>
      <c r="C135" s="24"/>
      <c r="D135" s="24"/>
      <c r="E135" s="24"/>
      <c r="F135" s="24"/>
      <c r="G135" s="24"/>
    </row>
    <row r="136" spans="1:7" x14ac:dyDescent="0.2">
      <c r="A136" s="24"/>
      <c r="B136" s="24"/>
      <c r="C136" s="24"/>
      <c r="D136" s="24"/>
      <c r="E136" s="24"/>
      <c r="F136" s="24"/>
      <c r="G136" s="24"/>
    </row>
    <row r="137" spans="1:7" x14ac:dyDescent="0.2">
      <c r="A137" s="23"/>
      <c r="B137" s="23"/>
      <c r="C137" s="23"/>
      <c r="D137" s="23"/>
      <c r="E137" s="23"/>
      <c r="F137" s="23"/>
      <c r="G137" s="23"/>
    </row>
    <row r="138" spans="1:7" x14ac:dyDescent="0.2">
      <c r="A138" s="23"/>
      <c r="B138" s="23"/>
      <c r="C138" s="23"/>
      <c r="D138" s="23"/>
      <c r="E138" s="23"/>
      <c r="F138" s="23"/>
      <c r="G138" s="23"/>
    </row>
    <row r="139" spans="1:7" x14ac:dyDescent="0.2">
      <c r="A139" s="23"/>
      <c r="B139" s="23"/>
      <c r="C139" s="23"/>
      <c r="D139" s="23"/>
      <c r="E139" s="23"/>
      <c r="F139" s="23"/>
      <c r="G139" s="23"/>
    </row>
    <row r="140" spans="1:7" x14ac:dyDescent="0.2">
      <c r="A140" s="23"/>
      <c r="B140" s="23"/>
      <c r="C140" s="23"/>
      <c r="D140" s="23"/>
      <c r="E140" s="23"/>
      <c r="F140" s="23"/>
      <c r="G140" s="23"/>
    </row>
    <row r="141" spans="1:7" x14ac:dyDescent="0.2">
      <c r="A141" s="23"/>
      <c r="B141" s="23"/>
      <c r="C141" s="23"/>
      <c r="D141" s="23"/>
      <c r="E141" s="23"/>
      <c r="F141" s="23"/>
      <c r="G141" s="23"/>
    </row>
    <row r="142" spans="1:7" x14ac:dyDescent="0.2">
      <c r="A142" s="23"/>
      <c r="B142" s="23"/>
      <c r="C142" s="23"/>
      <c r="D142" s="23"/>
      <c r="E142" s="23"/>
      <c r="F142" s="23"/>
      <c r="G142" s="23"/>
    </row>
    <row r="143" spans="1:7" x14ac:dyDescent="0.2">
      <c r="A143" s="23"/>
      <c r="B143" s="23"/>
      <c r="C143" s="23"/>
      <c r="D143" s="23"/>
      <c r="E143" s="23"/>
      <c r="F143" s="23"/>
      <c r="G143" s="23"/>
    </row>
    <row r="144" spans="1:7" x14ac:dyDescent="0.2">
      <c r="A144" s="23"/>
      <c r="B144" s="23"/>
      <c r="C144" s="23"/>
      <c r="D144" s="23"/>
      <c r="E144" s="23"/>
      <c r="F144" s="23"/>
      <c r="G144" s="23"/>
    </row>
    <row r="145" spans="1:7" x14ac:dyDescent="0.2">
      <c r="A145" s="23"/>
      <c r="B145" s="23"/>
      <c r="C145" s="23"/>
      <c r="D145" s="23"/>
      <c r="E145" s="23"/>
      <c r="F145" s="23"/>
      <c r="G145" s="23"/>
    </row>
  </sheetData>
  <mergeCells count="2">
    <mergeCell ref="B2:C2"/>
    <mergeCell ref="A1:G1"/>
  </mergeCells>
  <phoneticPr fontId="0" type="noConversion"/>
  <pageMargins left="0.82677165354330717" right="0.74803149606299213" top="0.39370078740157483" bottom="0.78740157480314965" header="0" footer="0"/>
  <pageSetup paperSize="9" scale="53" fitToHeight="0" orientation="portrait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Proračun spl. del</vt:lpstr>
      <vt:lpstr>'Proračun spl. del'!Print_Titles</vt:lpstr>
      <vt:lpstr>'Proračun spl. del'!Tiskanje_naslovov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2022-01-06T12:37:55Z</cp:lastPrinted>
  <dcterms:created xsi:type="dcterms:W3CDTF">1999-09-22T06:59:43Z</dcterms:created>
  <dcterms:modified xsi:type="dcterms:W3CDTF">2022-01-06T12:40:17Z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-412601163</vt:i4>
  </property>
  <property fmtid="{D5CDD505-2E9C-101B-9397-08002B2CF9AE}" pid="3" name="_EmailSubject">
    <vt:lpwstr>popravljena predloga</vt:lpwstr>
  </property>
  <property fmtid="{D5CDD505-2E9C-101B-9397-08002B2CF9AE}" pid="4" name="_AuthorEmail">
    <vt:lpwstr>simona.kramberger@cerkvenjak.si</vt:lpwstr>
  </property>
  <property fmtid="{D5CDD505-2E9C-101B-9397-08002B2CF9AE}" pid="5" name="_AuthorEmailDisplayName">
    <vt:lpwstr>simona</vt:lpwstr>
  </property>
  <property fmtid="{D5CDD505-2E9C-101B-9397-08002B2CF9AE}" pid="6" name="_ReviewingToolsShownOnce">
    <vt:lpwstr/>
  </property>
</Properties>
</file>