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22\Rebalans I\Gradivo OS\"/>
    </mc:Choice>
  </mc:AlternateContent>
  <xr:revisionPtr revIDLastSave="0" documentId="13_ncr:1_{0FB3353A-D5C4-4D46-97C8-0645B3B91934}" xr6:coauthVersionLast="36" xr6:coauthVersionMax="36" xr10:uidLastSave="{00000000-0000-0000-0000-000000000000}"/>
  <bookViews>
    <workbookView xWindow="0" yWindow="0" windowWidth="13995" windowHeight="13515" xr2:uid="{06F6A67D-0BD6-47B3-AE24-72CC381C2DA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81" i="1"/>
  <c r="D81" i="1"/>
  <c r="C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D67" i="1"/>
  <c r="C67" i="1"/>
  <c r="E66" i="1"/>
  <c r="E65" i="1"/>
  <c r="D65" i="1"/>
  <c r="C65" i="1"/>
  <c r="E64" i="1"/>
  <c r="E63" i="1"/>
  <c r="E62" i="1"/>
  <c r="E61" i="1"/>
  <c r="D60" i="1"/>
  <c r="C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D25" i="1"/>
  <c r="C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D5" i="1"/>
  <c r="C5" i="1"/>
  <c r="E67" i="1" l="1"/>
  <c r="E60" i="1"/>
  <c r="E25" i="1"/>
  <c r="E5" i="1"/>
</calcChain>
</file>

<file path=xl/sharedStrings.xml><?xml version="1.0" encoding="utf-8"?>
<sst xmlns="http://schemas.openxmlformats.org/spreadsheetml/2006/main" count="160" uniqueCount="160">
  <si>
    <t>Konto</t>
  </si>
  <si>
    <t>Opis</t>
  </si>
  <si>
    <t>VP 2022</t>
  </si>
  <si>
    <t>REB 1 2022</t>
  </si>
  <si>
    <t>Indeks 4:3</t>
  </si>
  <si>
    <t>70</t>
  </si>
  <si>
    <t>DAVČNI PRIHODKI</t>
  </si>
  <si>
    <t>700020</t>
  </si>
  <si>
    <t>DOHODNINA - ODSTOPLJENI VIR OBČINAM</t>
  </si>
  <si>
    <t>703000</t>
  </si>
  <si>
    <t>DAVEK OD PREMOŽENJA OD STAVB-OD FIZIČNIH OSEB</t>
  </si>
  <si>
    <t>703001</t>
  </si>
  <si>
    <t>DAVEK OD PREMOŽ.OD PROSTOROV ZA POČITEK IN REKREACI</t>
  </si>
  <si>
    <t>703002</t>
  </si>
  <si>
    <t>ZAMUDNE OBRESTI OD DAVKOV NA NEPREMIČNINE</t>
  </si>
  <si>
    <t>703003</t>
  </si>
  <si>
    <t>NADOMEST.UPORABO STAVBNEGA ZEMLJIŠČA-OD PO</t>
  </si>
  <si>
    <t>703004</t>
  </si>
  <si>
    <t>NADOMEST.ZA UPOR.STAVBNEGA ZEMLJIŠČA-OD FO</t>
  </si>
  <si>
    <t>703005</t>
  </si>
  <si>
    <t>ZAM.OBRESTI IZ NASLOVA NADOMES.ZA UPOR.STAVB.ZEMLJ.</t>
  </si>
  <si>
    <t>703100</t>
  </si>
  <si>
    <t>DAVEK OD PREMOŽENJA-NA POSEST PLOVNIH OBJEKTOV</t>
  </si>
  <si>
    <t>703101</t>
  </si>
  <si>
    <t>ZAMUDNE OBRESTI OD DAVKOV NA PREMIČNINE</t>
  </si>
  <si>
    <t>703200</t>
  </si>
  <si>
    <t>DAVEK NA DEDIŠČINE IN DARILA</t>
  </si>
  <si>
    <t>703202</t>
  </si>
  <si>
    <t>ZAMUDNE OBRESTI OD DAVKA NA DEDIŠČINE IN DARILA</t>
  </si>
  <si>
    <t>703300</t>
  </si>
  <si>
    <t>DAVEK NA PROMET NEPREMIČNIN-OD PRAVNIH OSEB</t>
  </si>
  <si>
    <t>703301</t>
  </si>
  <si>
    <t>DAVEK NA PROMET NEPREMIČNIN-OD FIZIČNIH OSEB</t>
  </si>
  <si>
    <t>703303</t>
  </si>
  <si>
    <t>ZAMUDNE OBRESTI OD DAVKA NA PROMET NAPREMIČNIN</t>
  </si>
  <si>
    <t>704403</t>
  </si>
  <si>
    <t>DAVEK NA DOBIČEK OD IGER NA SREČO</t>
  </si>
  <si>
    <t>704700</t>
  </si>
  <si>
    <t>OKOLJSKA DAJATEV  ZA ONESNAŽ. OKOLJA ZARADI ODVAJ ODP. VODA</t>
  </si>
  <si>
    <t>704704</t>
  </si>
  <si>
    <t>TURISTIČNA TAKSA</t>
  </si>
  <si>
    <t>704706</t>
  </si>
  <si>
    <t>KOMUNAL.TAKSE ZA TAKSAM ZAVEZ.PREDMETE-OD PRAV.OSEB</t>
  </si>
  <si>
    <t>704708</t>
  </si>
  <si>
    <t>PRISTOJBINA ZA VZDRŽEVANJE GOZDNIH CEST</t>
  </si>
  <si>
    <t>71</t>
  </si>
  <si>
    <t>NEDAVČNI PRIHODKI</t>
  </si>
  <si>
    <t>710200</t>
  </si>
  <si>
    <t>PRIHODKI OD OBRESTI OD SREDSTEV NA VPOGLED</t>
  </si>
  <si>
    <t>710215</t>
  </si>
  <si>
    <t>DRUGI PRIHODKI OD OBRESTI</t>
  </si>
  <si>
    <t>710300</t>
  </si>
  <si>
    <t>PRIHODKI IZ NASLOVA NAJEMNIN ZA KMETIJSKA ZEMLJIŠČA IN</t>
  </si>
  <si>
    <t>710301</t>
  </si>
  <si>
    <t>PRIHODKI OD NAJEMNIN ZA POSLOVNE PROSTORE</t>
  </si>
  <si>
    <t>710302</t>
  </si>
  <si>
    <t>PRIHODKI OD NAJEMNIN ZA STANOVANJA</t>
  </si>
  <si>
    <t>71030401</t>
  </si>
  <si>
    <t>PRIHODKI OD DRUGIH NAJEMNIN - OSKRBA S PITNO VODO</t>
  </si>
  <si>
    <t>71030402</t>
  </si>
  <si>
    <t>PRIHODKI OD DRUGIH NAJEMNIN - ODVAJ.KOM. IN PAD. ODP. VODE</t>
  </si>
  <si>
    <t>71030403</t>
  </si>
  <si>
    <t>PRIHODKI OD DRUGIH NAJEMNIN - POKOPALIŠČA</t>
  </si>
  <si>
    <t>71030404</t>
  </si>
  <si>
    <t>PRIHODKI OD DRUGIH NAJEMNIN - DEPONIJA</t>
  </si>
  <si>
    <t>71030405</t>
  </si>
  <si>
    <t>PRIHODKI OD NAJEMNINE ZA CČN</t>
  </si>
  <si>
    <t>71030499</t>
  </si>
  <si>
    <t>PRIHODKI OD DRUGIH NAJEMNIN</t>
  </si>
  <si>
    <t>710306</t>
  </si>
  <si>
    <t>PRIHODKI IZ NASLOVA PODELJENIH KONCESIJ</t>
  </si>
  <si>
    <t>710312</t>
  </si>
  <si>
    <t>PRIHODKI OD PODELJENIH KONCESIJ ZA VODNO PRAVICO</t>
  </si>
  <si>
    <t>710313</t>
  </si>
  <si>
    <t>PRIHODKI OD NADOMESTILA ZA DOD.SLUŽ.PRAVICE IN USTAN.STAV.</t>
  </si>
  <si>
    <t>71039900</t>
  </si>
  <si>
    <t>PRIHODKI OD ZAMUDNIH OBRESTI KUPNIN IN NAJEMNIN IN IZVRŠILNI</t>
  </si>
  <si>
    <t>711100</t>
  </si>
  <si>
    <t>Upravne takse za dokumente iz upravnih dejanj in drugo</t>
  </si>
  <si>
    <t>711120</t>
  </si>
  <si>
    <t>Upravne takse s področja prometa in zvez</t>
  </si>
  <si>
    <t>712001</t>
  </si>
  <si>
    <t>DENARNE KAZNI-ZA PREKRŠKE</t>
  </si>
  <si>
    <t>712007</t>
  </si>
  <si>
    <t>515047, NADOMESTILO ZA DEGRADACIJO IN UZURPACIJO PROSTORA</t>
  </si>
  <si>
    <t>712008</t>
  </si>
  <si>
    <t>POVPREČNINE NA PODLAGI ZAKONA O PREKRŠKIH</t>
  </si>
  <si>
    <t>713000</t>
  </si>
  <si>
    <t>PRIHODKI OD PRODAJE BLAGA IN STORITEV</t>
  </si>
  <si>
    <t>71309901</t>
  </si>
  <si>
    <t>PRIHODKI OD PARKIRNIN</t>
  </si>
  <si>
    <t>71309902</t>
  </si>
  <si>
    <t>PRIHODKI OD E-POLNILNIC</t>
  </si>
  <si>
    <t>71309903</t>
  </si>
  <si>
    <t>PRIHODKI OD PARKIRNIN -  EasyPark</t>
  </si>
  <si>
    <t>71309904</t>
  </si>
  <si>
    <t>PRIHODKI - GORENJSKA BIKE - TRŽIČ</t>
  </si>
  <si>
    <t>71309920</t>
  </si>
  <si>
    <t>PRIHODKI OD PROVIZIJ</t>
  </si>
  <si>
    <t>71309999</t>
  </si>
  <si>
    <t>DRUGI PRIHODKI OD PRODAJE</t>
  </si>
  <si>
    <t>714105</t>
  </si>
  <si>
    <t>PRIHODKI OD KOMUNALNIH PRISPEVKOV</t>
  </si>
  <si>
    <t>71419900</t>
  </si>
  <si>
    <t>DRUGI IZREDNI NEDAVČNI PRIHODKI</t>
  </si>
  <si>
    <t>71419908</t>
  </si>
  <si>
    <t>NAKAZILA ODŠKODNIN ZAVAROVALNIC</t>
  </si>
  <si>
    <t>71419909</t>
  </si>
  <si>
    <t>VRAČILA SREDSTEV - PROSTOVOLJNO GASILSKO DRUŠTVO</t>
  </si>
  <si>
    <t>71419913</t>
  </si>
  <si>
    <t>PRIHODKI FUNDACIJE ZA ŠPORT - INVESTICIJE V ŠPORTNE OBJEKTE</t>
  </si>
  <si>
    <t>71419915</t>
  </si>
  <si>
    <t>PREJETA SREDSTVA ZA INVESTICIJE V ZDRAVSTVO (OZG)</t>
  </si>
  <si>
    <t>71419930</t>
  </si>
  <si>
    <t>DRUGI IZREDNI NEDAVČNI PRIHODKI - GROBNINA KS LEŠE</t>
  </si>
  <si>
    <t>72</t>
  </si>
  <si>
    <t>KAPITALSKI PRIHODKI</t>
  </si>
  <si>
    <t>720000</t>
  </si>
  <si>
    <t>PRIHODKI OD PRODAJE POSLOVNIH OBJEKTOV IN POSLOVNIH PROSTOR.</t>
  </si>
  <si>
    <t>72000111</t>
  </si>
  <si>
    <t>PRIHODKI OD PRODAJE STANOVANJ. OBJEKTOV IN STANOVANJ</t>
  </si>
  <si>
    <t>722000</t>
  </si>
  <si>
    <t>PRIHODKI OD PRODAJE KMETIJSKIH ZEMLJIŠČ</t>
  </si>
  <si>
    <t>722100</t>
  </si>
  <si>
    <t>PRIHODKI OD PRODAJE STAVBNIH ZEMLJIŠČ</t>
  </si>
  <si>
    <t>73</t>
  </si>
  <si>
    <t>PREJETE DONACIJE</t>
  </si>
  <si>
    <t>730000</t>
  </si>
  <si>
    <t>PREJETE DONACIJE IN DARILA OD DOMAČIH PRAVNIH OSEB</t>
  </si>
  <si>
    <t>74</t>
  </si>
  <si>
    <t>TRANSFERNI PRIHODKI</t>
  </si>
  <si>
    <t>74000101</t>
  </si>
  <si>
    <t>PREJETA SREDSTVA IZ DRŽ. PROR. ZA INV. V ZDRAVSTVO</t>
  </si>
  <si>
    <t>74000102</t>
  </si>
  <si>
    <t>PREJETA SRED. IZ DRŽ. PROR. ZA INV. NA PODR. IZOBRAŽ.</t>
  </si>
  <si>
    <t>74000106</t>
  </si>
  <si>
    <t>SREDSTVA IZ DRŽ.PROR. ZA INVEST.NA PODR.ČIŠČENJA ODPADNIH VODA IN KANALIZACIJE</t>
  </si>
  <si>
    <t>74000111</t>
  </si>
  <si>
    <t>PREJ.SRED.IZ DRŽ.PROR.PO 21. ČLENU ZFO (DOD.SR.ZA INVEST.)</t>
  </si>
  <si>
    <t>74000112</t>
  </si>
  <si>
    <t>PREJETA SR.IZ DRŽ.PROR. - POŽARNA TAKSA</t>
  </si>
  <si>
    <t>74000135</t>
  </si>
  <si>
    <t>PREJETA SR.IZ DRŽ.PROR.(ENERG.SANACIJA NEUHAUS IN MUZEJ)</t>
  </si>
  <si>
    <t>74000402</t>
  </si>
  <si>
    <t>PREJETA SR.IZ DRŽ.PROR.ZA SKUPNO OBČINSKO UPRAVO</t>
  </si>
  <si>
    <t>74000404</t>
  </si>
  <si>
    <t>DRUGA PREJ.SRED.IZ DRŽ.PRORAČ.- SUB.STANARIN</t>
  </si>
  <si>
    <t>74000407</t>
  </si>
  <si>
    <t>PREJETA SRED. IZ DRŽ.PRORAČ ZA TEKOČO PORABO - GOZDNE CESTE</t>
  </si>
  <si>
    <t>740019</t>
  </si>
  <si>
    <t>PREJETA SREDSTVA IZ DRŽAVNEGA PRORAČUNA ZA URAVNOTEŽENJE RAZVITOSTI OBČIN</t>
  </si>
  <si>
    <t>74130102</t>
  </si>
  <si>
    <t>PREJETA SR.IZ DRŽ.PROR.IZ SRED.PRORAČ.EU IZ KOHEZ.SKLADA (RAZVOJ REGIJ - AGLOMERACIJA LOKA)</t>
  </si>
  <si>
    <t>74130104</t>
  </si>
  <si>
    <t>PREJETA SR.IZ DRŽ.PROR.IZ SRED.PRORAČ.EU IZ KOHEZ.SKL.(ENERG.SANACIJA NEUHAUS IN MUZEJ)</t>
  </si>
  <si>
    <t>74130105</t>
  </si>
  <si>
    <t>PREJETA SR.IZ DRŽ.PROR.IZ SRED.PRORAČ.EU IZ KOHEZ.SKL.(IŠS KRIŽE ENERG.SANACIJA)</t>
  </si>
  <si>
    <t>REB-VP</t>
  </si>
  <si>
    <t>REBALANS 1 PRORAČUNA OBČINE TRŽIČ ZA LETO 2022 - PRIHODKI</t>
  </si>
  <si>
    <t>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</si>
</sst>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horizontal="right"/>
    </xf>
    <xf numFmtId="49" fontId="3" fillId="3" borderId="0" xfId="0" applyNumberFormat="1" applyFont="1" applyFill="1"/>
    <xf numFmtId="4" fontId="3" fillId="3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3C55B-4F97-4C1B-89E8-06FF9E17C28A}">
  <sheetPr>
    <pageSetUpPr fitToPage="1"/>
  </sheetPr>
  <dimension ref="A1:F81"/>
  <sheetViews>
    <sheetView tabSelected="1" zoomScaleNormal="100" workbookViewId="0">
      <pane ySplit="4" topLeftCell="A29" activePane="bottomLeft" state="frozen"/>
      <selection pane="bottomLeft" activeCell="B6" sqref="B6"/>
    </sheetView>
  </sheetViews>
  <sheetFormatPr defaultRowHeight="15" x14ac:dyDescent="0.25"/>
  <cols>
    <col min="1" max="1" width="8.42578125" bestFit="1" customWidth="1"/>
    <col min="2" max="2" width="85.7109375" bestFit="1" customWidth="1"/>
    <col min="3" max="4" width="12.7109375" bestFit="1" customWidth="1"/>
    <col min="5" max="5" width="9.85546875" bestFit="1" customWidth="1"/>
    <col min="6" max="6" width="12.7109375" bestFit="1" customWidth="1"/>
  </cols>
  <sheetData>
    <row r="1" spans="1:6" x14ac:dyDescent="0.25">
      <c r="A1" s="8" t="s">
        <v>158</v>
      </c>
      <c r="B1" s="8"/>
      <c r="C1" s="8"/>
      <c r="D1" s="8"/>
      <c r="E1" s="8"/>
      <c r="F1" s="8"/>
    </row>
    <row r="2" spans="1:6" x14ac:dyDescent="0.25">
      <c r="F2" s="9" t="s">
        <v>159</v>
      </c>
    </row>
    <row r="3" spans="1:6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157</v>
      </c>
    </row>
    <row r="4" spans="1:6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/>
    </row>
    <row r="5" spans="1:6" x14ac:dyDescent="0.25">
      <c r="A5" s="2" t="s">
        <v>5</v>
      </c>
      <c r="B5" s="2" t="s">
        <v>6</v>
      </c>
      <c r="C5" s="3">
        <f>+C6+C7+C8+C9+C10+C11+C12+C13+C14+C15+C16+C17+C18+C19+C20+C21+C22+C23+C24</f>
        <v>10490256</v>
      </c>
      <c r="D5" s="3">
        <f>+D6+D7+D8+D9+D10+D11+D12+D13+D14+D15+D16+D17+D18+D19+D20+D21+D22+D23+D24</f>
        <v>10631363</v>
      </c>
      <c r="E5" s="3">
        <f>IF(C5&lt;&gt;0,D5/C5*100,"-")</f>
        <v>101.34512446598063</v>
      </c>
      <c r="F5" s="3">
        <f>D5-C5</f>
        <v>141107</v>
      </c>
    </row>
    <row r="6" spans="1:6" x14ac:dyDescent="0.25">
      <c r="A6" s="4" t="s">
        <v>7</v>
      </c>
      <c r="B6" s="4" t="s">
        <v>8</v>
      </c>
      <c r="C6" s="5">
        <v>9018851</v>
      </c>
      <c r="D6" s="5">
        <v>9163958</v>
      </c>
      <c r="E6" s="5">
        <f>IF(C6&lt;&gt;0,D6/C6*100,"-")</f>
        <v>101.60893000671594</v>
      </c>
      <c r="F6" s="5">
        <f t="shared" ref="F6:F69" si="0">D6-C6</f>
        <v>145107</v>
      </c>
    </row>
    <row r="7" spans="1:6" x14ac:dyDescent="0.25">
      <c r="A7" s="4" t="s">
        <v>9</v>
      </c>
      <c r="B7" s="4" t="s">
        <v>10</v>
      </c>
      <c r="C7" s="5">
        <v>45000</v>
      </c>
      <c r="D7" s="5">
        <v>45000</v>
      </c>
      <c r="E7" s="5">
        <f>IF(C7&lt;&gt;0,D7/C7*100,"-")</f>
        <v>100</v>
      </c>
      <c r="F7" s="5">
        <f t="shared" si="0"/>
        <v>0</v>
      </c>
    </row>
    <row r="8" spans="1:6" x14ac:dyDescent="0.25">
      <c r="A8" s="4" t="s">
        <v>11</v>
      </c>
      <c r="B8" s="4" t="s">
        <v>12</v>
      </c>
      <c r="C8" s="5">
        <v>10000</v>
      </c>
      <c r="D8" s="5">
        <v>10000</v>
      </c>
      <c r="E8" s="5">
        <f>IF(C8&lt;&gt;0,D8/C8*100,"-")</f>
        <v>100</v>
      </c>
      <c r="F8" s="5">
        <f t="shared" si="0"/>
        <v>0</v>
      </c>
    </row>
    <row r="9" spans="1:6" x14ac:dyDescent="0.25">
      <c r="A9" s="4" t="s">
        <v>13</v>
      </c>
      <c r="B9" s="4" t="s">
        <v>14</v>
      </c>
      <c r="C9" s="5">
        <v>100</v>
      </c>
      <c r="D9" s="5">
        <v>100</v>
      </c>
      <c r="E9" s="5">
        <f>IF(C9&lt;&gt;0,D9/C9*100,"-")</f>
        <v>100</v>
      </c>
      <c r="F9" s="5">
        <f t="shared" si="0"/>
        <v>0</v>
      </c>
    </row>
    <row r="10" spans="1:6" x14ac:dyDescent="0.25">
      <c r="A10" s="4" t="s">
        <v>15</v>
      </c>
      <c r="B10" s="4" t="s">
        <v>16</v>
      </c>
      <c r="C10" s="5">
        <v>500000</v>
      </c>
      <c r="D10" s="5">
        <v>500000</v>
      </c>
      <c r="E10" s="5">
        <f>IF(C10&lt;&gt;0,D10/C10*100,"-")</f>
        <v>100</v>
      </c>
      <c r="F10" s="5">
        <f t="shared" si="0"/>
        <v>0</v>
      </c>
    </row>
    <row r="11" spans="1:6" x14ac:dyDescent="0.25">
      <c r="A11" s="4" t="s">
        <v>17</v>
      </c>
      <c r="B11" s="4" t="s">
        <v>18</v>
      </c>
      <c r="C11" s="5">
        <v>470000</v>
      </c>
      <c r="D11" s="5">
        <v>470000</v>
      </c>
      <c r="E11" s="5">
        <f>IF(C11&lt;&gt;0,D11/C11*100,"-")</f>
        <v>100</v>
      </c>
      <c r="F11" s="5">
        <f t="shared" si="0"/>
        <v>0</v>
      </c>
    </row>
    <row r="12" spans="1:6" x14ac:dyDescent="0.25">
      <c r="A12" s="4" t="s">
        <v>19</v>
      </c>
      <c r="B12" s="4" t="s">
        <v>20</v>
      </c>
      <c r="C12" s="5">
        <v>3000</v>
      </c>
      <c r="D12" s="5">
        <v>3000</v>
      </c>
      <c r="E12" s="5">
        <f>IF(C12&lt;&gt;0,D12/C12*100,"-")</f>
        <v>100</v>
      </c>
      <c r="F12" s="5">
        <f t="shared" si="0"/>
        <v>0</v>
      </c>
    </row>
    <row r="13" spans="1:6" x14ac:dyDescent="0.25">
      <c r="A13" s="4" t="s">
        <v>21</v>
      </c>
      <c r="B13" s="4" t="s">
        <v>22</v>
      </c>
      <c r="C13" s="5">
        <v>1400</v>
      </c>
      <c r="D13" s="5">
        <v>1400</v>
      </c>
      <c r="E13" s="5">
        <f>IF(C13&lt;&gt;0,D13/C13*100,"-")</f>
        <v>100</v>
      </c>
      <c r="F13" s="5">
        <f t="shared" si="0"/>
        <v>0</v>
      </c>
    </row>
    <row r="14" spans="1:6" x14ac:dyDescent="0.25">
      <c r="A14" s="4" t="s">
        <v>23</v>
      </c>
      <c r="B14" s="4" t="s">
        <v>24</v>
      </c>
      <c r="C14" s="5">
        <v>5</v>
      </c>
      <c r="D14" s="5">
        <v>5</v>
      </c>
      <c r="E14" s="5">
        <f>IF(C14&lt;&gt;0,D14/C14*100,"-")</f>
        <v>100</v>
      </c>
      <c r="F14" s="5">
        <f t="shared" si="0"/>
        <v>0</v>
      </c>
    </row>
    <row r="15" spans="1:6" x14ac:dyDescent="0.25">
      <c r="A15" s="4" t="s">
        <v>25</v>
      </c>
      <c r="B15" s="4" t="s">
        <v>26</v>
      </c>
      <c r="C15" s="5">
        <v>40000</v>
      </c>
      <c r="D15" s="5">
        <v>40000</v>
      </c>
      <c r="E15" s="5">
        <f>IF(C15&lt;&gt;0,D15/C15*100,"-")</f>
        <v>100</v>
      </c>
      <c r="F15" s="5">
        <f t="shared" si="0"/>
        <v>0</v>
      </c>
    </row>
    <row r="16" spans="1:6" x14ac:dyDescent="0.25">
      <c r="A16" s="4" t="s">
        <v>27</v>
      </c>
      <c r="B16" s="4" t="s">
        <v>28</v>
      </c>
      <c r="C16" s="5">
        <v>50</v>
      </c>
      <c r="D16" s="5">
        <v>50</v>
      </c>
      <c r="E16" s="5">
        <f>IF(C16&lt;&gt;0,D16/C16*100,"-")</f>
        <v>100</v>
      </c>
      <c r="F16" s="5">
        <f t="shared" si="0"/>
        <v>0</v>
      </c>
    </row>
    <row r="17" spans="1:6" x14ac:dyDescent="0.25">
      <c r="A17" s="4" t="s">
        <v>29</v>
      </c>
      <c r="B17" s="4" t="s">
        <v>30</v>
      </c>
      <c r="C17" s="5">
        <v>20000</v>
      </c>
      <c r="D17" s="5">
        <v>20000</v>
      </c>
      <c r="E17" s="5">
        <f>IF(C17&lt;&gt;0,D17/C17*100,"-")</f>
        <v>100</v>
      </c>
      <c r="F17" s="5">
        <f t="shared" si="0"/>
        <v>0</v>
      </c>
    </row>
    <row r="18" spans="1:6" x14ac:dyDescent="0.25">
      <c r="A18" s="4" t="s">
        <v>31</v>
      </c>
      <c r="B18" s="4" t="s">
        <v>32</v>
      </c>
      <c r="C18" s="5">
        <v>110000</v>
      </c>
      <c r="D18" s="5">
        <v>110000</v>
      </c>
      <c r="E18" s="5">
        <f>IF(C18&lt;&gt;0,D18/C18*100,"-")</f>
        <v>100</v>
      </c>
      <c r="F18" s="5">
        <f t="shared" si="0"/>
        <v>0</v>
      </c>
    </row>
    <row r="19" spans="1:6" x14ac:dyDescent="0.25">
      <c r="A19" s="4" t="s">
        <v>33</v>
      </c>
      <c r="B19" s="4" t="s">
        <v>34</v>
      </c>
      <c r="C19" s="5">
        <v>50</v>
      </c>
      <c r="D19" s="5">
        <v>50</v>
      </c>
      <c r="E19" s="5">
        <f>IF(C19&lt;&gt;0,D19/C19*100,"-")</f>
        <v>100</v>
      </c>
      <c r="F19" s="5">
        <f t="shared" si="0"/>
        <v>0</v>
      </c>
    </row>
    <row r="20" spans="1:6" x14ac:dyDescent="0.25">
      <c r="A20" s="4" t="s">
        <v>35</v>
      </c>
      <c r="B20" s="4" t="s">
        <v>36</v>
      </c>
      <c r="C20" s="5">
        <v>15000</v>
      </c>
      <c r="D20" s="5">
        <v>15000</v>
      </c>
      <c r="E20" s="5">
        <f>IF(C20&lt;&gt;0,D20/C20*100,"-")</f>
        <v>100</v>
      </c>
      <c r="F20" s="5">
        <f t="shared" si="0"/>
        <v>0</v>
      </c>
    </row>
    <row r="21" spans="1:6" x14ac:dyDescent="0.25">
      <c r="A21" s="4" t="s">
        <v>37</v>
      </c>
      <c r="B21" s="4" t="s">
        <v>38</v>
      </c>
      <c r="C21" s="5">
        <v>149800</v>
      </c>
      <c r="D21" s="5">
        <v>149800</v>
      </c>
      <c r="E21" s="5">
        <f>IF(C21&lt;&gt;0,D21/C21*100,"-")</f>
        <v>100</v>
      </c>
      <c r="F21" s="5">
        <f t="shared" si="0"/>
        <v>0</v>
      </c>
    </row>
    <row r="22" spans="1:6" x14ac:dyDescent="0.25">
      <c r="A22" s="4" t="s">
        <v>39</v>
      </c>
      <c r="B22" s="4" t="s">
        <v>40</v>
      </c>
      <c r="C22" s="5">
        <v>32000</v>
      </c>
      <c r="D22" s="5">
        <v>28000</v>
      </c>
      <c r="E22" s="5">
        <f>IF(C22&lt;&gt;0,D22/C22*100,"-")</f>
        <v>87.5</v>
      </c>
      <c r="F22" s="5">
        <f t="shared" si="0"/>
        <v>-4000</v>
      </c>
    </row>
    <row r="23" spans="1:6" x14ac:dyDescent="0.25">
      <c r="A23" s="4" t="s">
        <v>41</v>
      </c>
      <c r="B23" s="4" t="s">
        <v>42</v>
      </c>
      <c r="C23" s="5">
        <v>30000</v>
      </c>
      <c r="D23" s="5">
        <v>30000</v>
      </c>
      <c r="E23" s="5">
        <f>IF(C23&lt;&gt;0,D23/C23*100,"-")</f>
        <v>100</v>
      </c>
      <c r="F23" s="5">
        <f t="shared" si="0"/>
        <v>0</v>
      </c>
    </row>
    <row r="24" spans="1:6" x14ac:dyDescent="0.25">
      <c r="A24" s="4" t="s">
        <v>43</v>
      </c>
      <c r="B24" s="4" t="s">
        <v>44</v>
      </c>
      <c r="C24" s="5">
        <v>45000</v>
      </c>
      <c r="D24" s="5">
        <v>45000</v>
      </c>
      <c r="E24" s="5">
        <f>IF(C24&lt;&gt;0,D24/C24*100,"-")</f>
        <v>100</v>
      </c>
      <c r="F24" s="5">
        <f t="shared" si="0"/>
        <v>0</v>
      </c>
    </row>
    <row r="25" spans="1:6" x14ac:dyDescent="0.25">
      <c r="A25" s="2" t="s">
        <v>45</v>
      </c>
      <c r="B25" s="2" t="s">
        <v>46</v>
      </c>
      <c r="C25" s="3">
        <f>+C26+C27+C28+C29+C30+C31+C32+C33+C34+C35+C36+C37+C38+C39+C40+C41+C42+C43+C44+C45+C46+C47+C48+C49+C50+C51+C52+C53+C54+C55+C56+C57+C58+C59</f>
        <v>1732823</v>
      </c>
      <c r="D25" s="3">
        <f>+D26+D27+D28+D29+D30+D31+D32+D33+D34+D35+D36+D37+D38+D39+D40+D41+D42+D43+D44+D45+D46+D47+D48+D49+D50+D51+D52+D53+D54+D55+D56+D57+D58+D59</f>
        <v>1816915.6400000001</v>
      </c>
      <c r="E25" s="3">
        <f>IF(C25&lt;&gt;0,D25/C25*100,"-")</f>
        <v>104.85292727531896</v>
      </c>
      <c r="F25" s="3">
        <f t="shared" si="0"/>
        <v>84092.64000000013</v>
      </c>
    </row>
    <row r="26" spans="1:6" x14ac:dyDescent="0.25">
      <c r="A26" s="4" t="s">
        <v>47</v>
      </c>
      <c r="B26" s="4" t="s">
        <v>48</v>
      </c>
      <c r="C26" s="5">
        <v>-2000</v>
      </c>
      <c r="D26" s="5">
        <v>-10000</v>
      </c>
      <c r="E26" s="5">
        <f>IF(C26&lt;&gt;0,D26/C26*100,"-")</f>
        <v>500</v>
      </c>
      <c r="F26" s="5">
        <f t="shared" si="0"/>
        <v>-8000</v>
      </c>
    </row>
    <row r="27" spans="1:6" x14ac:dyDescent="0.25">
      <c r="A27" s="4" t="s">
        <v>49</v>
      </c>
      <c r="B27" s="4" t="s">
        <v>50</v>
      </c>
      <c r="C27" s="5">
        <v>200</v>
      </c>
      <c r="D27" s="5">
        <v>200</v>
      </c>
      <c r="E27" s="5">
        <f>IF(C27&lt;&gt;0,D27/C27*100,"-")</f>
        <v>100</v>
      </c>
      <c r="F27" s="5">
        <f t="shared" si="0"/>
        <v>0</v>
      </c>
    </row>
    <row r="28" spans="1:6" x14ac:dyDescent="0.25">
      <c r="A28" s="4" t="s">
        <v>51</v>
      </c>
      <c r="B28" s="4" t="s">
        <v>52</v>
      </c>
      <c r="C28" s="5">
        <v>10000</v>
      </c>
      <c r="D28" s="5">
        <v>10000</v>
      </c>
      <c r="E28" s="5">
        <f>IF(C28&lt;&gt;0,D28/C28*100,"-")</f>
        <v>100</v>
      </c>
      <c r="F28" s="5">
        <f t="shared" si="0"/>
        <v>0</v>
      </c>
    </row>
    <row r="29" spans="1:6" x14ac:dyDescent="0.25">
      <c r="A29" s="4" t="s">
        <v>53</v>
      </c>
      <c r="B29" s="4" t="s">
        <v>54</v>
      </c>
      <c r="C29" s="5">
        <v>118500</v>
      </c>
      <c r="D29" s="5">
        <v>118500</v>
      </c>
      <c r="E29" s="5">
        <f>IF(C29&lt;&gt;0,D29/C29*100,"-")</f>
        <v>100</v>
      </c>
      <c r="F29" s="5">
        <f t="shared" si="0"/>
        <v>0</v>
      </c>
    </row>
    <row r="30" spans="1:6" x14ac:dyDescent="0.25">
      <c r="A30" s="4" t="s">
        <v>55</v>
      </c>
      <c r="B30" s="4" t="s">
        <v>56</v>
      </c>
      <c r="C30" s="5">
        <v>300000</v>
      </c>
      <c r="D30" s="5">
        <v>300000</v>
      </c>
      <c r="E30" s="5">
        <f>IF(C30&lt;&gt;0,D30/C30*100,"-")</f>
        <v>100</v>
      </c>
      <c r="F30" s="5">
        <f t="shared" si="0"/>
        <v>0</v>
      </c>
    </row>
    <row r="31" spans="1:6" x14ac:dyDescent="0.25">
      <c r="A31" s="4" t="s">
        <v>57</v>
      </c>
      <c r="B31" s="4" t="s">
        <v>58</v>
      </c>
      <c r="C31" s="5">
        <v>346403</v>
      </c>
      <c r="D31" s="5">
        <v>346403</v>
      </c>
      <c r="E31" s="5">
        <f>IF(C31&lt;&gt;0,D31/C31*100,"-")</f>
        <v>100</v>
      </c>
      <c r="F31" s="5">
        <f t="shared" si="0"/>
        <v>0</v>
      </c>
    </row>
    <row r="32" spans="1:6" x14ac:dyDescent="0.25">
      <c r="A32" s="4" t="s">
        <v>59</v>
      </c>
      <c r="B32" s="4" t="s">
        <v>60</v>
      </c>
      <c r="C32" s="5">
        <v>229067</v>
      </c>
      <c r="D32" s="5">
        <v>229067</v>
      </c>
      <c r="E32" s="5">
        <f>IF(C32&lt;&gt;0,D32/C32*100,"-")</f>
        <v>100</v>
      </c>
      <c r="F32" s="5">
        <f t="shared" si="0"/>
        <v>0</v>
      </c>
    </row>
    <row r="33" spans="1:6" x14ac:dyDescent="0.25">
      <c r="A33" s="4" t="s">
        <v>61</v>
      </c>
      <c r="B33" s="4" t="s">
        <v>62</v>
      </c>
      <c r="C33" s="5">
        <v>21413</v>
      </c>
      <c r="D33" s="5">
        <v>21413</v>
      </c>
      <c r="E33" s="5">
        <f>IF(C33&lt;&gt;0,D33/C33*100,"-")</f>
        <v>100</v>
      </c>
      <c r="F33" s="5">
        <f t="shared" si="0"/>
        <v>0</v>
      </c>
    </row>
    <row r="34" spans="1:6" x14ac:dyDescent="0.25">
      <c r="A34" s="4" t="s">
        <v>63</v>
      </c>
      <c r="B34" s="4" t="s">
        <v>64</v>
      </c>
      <c r="C34" s="5">
        <v>3087</v>
      </c>
      <c r="D34" s="5">
        <v>9529.64</v>
      </c>
      <c r="E34" s="5">
        <f>IF(C34&lt;&gt;0,D34/C34*100,"-")</f>
        <v>308.70229996760605</v>
      </c>
      <c r="F34" s="5">
        <f t="shared" si="0"/>
        <v>6442.6399999999994</v>
      </c>
    </row>
    <row r="35" spans="1:6" x14ac:dyDescent="0.25">
      <c r="A35" s="4" t="s">
        <v>65</v>
      </c>
      <c r="B35" s="4" t="s">
        <v>66</v>
      </c>
      <c r="C35" s="5">
        <v>191248</v>
      </c>
      <c r="D35" s="5">
        <v>191248</v>
      </c>
      <c r="E35" s="5">
        <f>IF(C35&lt;&gt;0,D35/C35*100,"-")</f>
        <v>100</v>
      </c>
      <c r="F35" s="5">
        <f t="shared" si="0"/>
        <v>0</v>
      </c>
    </row>
    <row r="36" spans="1:6" x14ac:dyDescent="0.25">
      <c r="A36" s="4" t="s">
        <v>67</v>
      </c>
      <c r="B36" s="4" t="s">
        <v>68</v>
      </c>
      <c r="C36" s="5">
        <v>10000</v>
      </c>
      <c r="D36" s="5">
        <v>10000</v>
      </c>
      <c r="E36" s="5">
        <f>IF(C36&lt;&gt;0,D36/C36*100,"-")</f>
        <v>100</v>
      </c>
      <c r="F36" s="5">
        <f t="shared" si="0"/>
        <v>0</v>
      </c>
    </row>
    <row r="37" spans="1:6" x14ac:dyDescent="0.25">
      <c r="A37" s="4" t="s">
        <v>69</v>
      </c>
      <c r="B37" s="4" t="s">
        <v>70</v>
      </c>
      <c r="C37" s="5">
        <v>30000</v>
      </c>
      <c r="D37" s="5">
        <v>30000</v>
      </c>
      <c r="E37" s="5">
        <f>IF(C37&lt;&gt;0,D37/C37*100,"-")</f>
        <v>100</v>
      </c>
      <c r="F37" s="5">
        <f t="shared" si="0"/>
        <v>0</v>
      </c>
    </row>
    <row r="38" spans="1:6" x14ac:dyDescent="0.25">
      <c r="A38" s="4" t="s">
        <v>71</v>
      </c>
      <c r="B38" s="4" t="s">
        <v>72</v>
      </c>
      <c r="C38" s="5">
        <v>25000</v>
      </c>
      <c r="D38" s="5">
        <v>25000</v>
      </c>
      <c r="E38" s="5">
        <f>IF(C38&lt;&gt;0,D38/C38*100,"-")</f>
        <v>100</v>
      </c>
      <c r="F38" s="5">
        <f t="shared" si="0"/>
        <v>0</v>
      </c>
    </row>
    <row r="39" spans="1:6" x14ac:dyDescent="0.25">
      <c r="A39" s="4" t="s">
        <v>73</v>
      </c>
      <c r="B39" s="4" t="s">
        <v>74</v>
      </c>
      <c r="C39" s="5">
        <v>15000</v>
      </c>
      <c r="D39" s="5">
        <v>15000</v>
      </c>
      <c r="E39" s="5">
        <f>IF(C39&lt;&gt;0,D39/C39*100,"-")</f>
        <v>100</v>
      </c>
      <c r="F39" s="5">
        <f t="shared" si="0"/>
        <v>0</v>
      </c>
    </row>
    <row r="40" spans="1:6" x14ac:dyDescent="0.25">
      <c r="A40" s="4" t="s">
        <v>75</v>
      </c>
      <c r="B40" s="4" t="s">
        <v>76</v>
      </c>
      <c r="C40" s="5">
        <v>3000</v>
      </c>
      <c r="D40" s="5">
        <v>3000</v>
      </c>
      <c r="E40" s="5">
        <f>IF(C40&lt;&gt;0,D40/C40*100,"-")</f>
        <v>100</v>
      </c>
      <c r="F40" s="5">
        <f t="shared" si="0"/>
        <v>0</v>
      </c>
    </row>
    <row r="41" spans="1:6" x14ac:dyDescent="0.25">
      <c r="A41" s="4" t="s">
        <v>77</v>
      </c>
      <c r="B41" s="4" t="s">
        <v>78</v>
      </c>
      <c r="C41" s="5">
        <v>8000</v>
      </c>
      <c r="D41" s="5">
        <v>8000</v>
      </c>
      <c r="E41" s="5">
        <f>IF(C41&lt;&gt;0,D41/C41*100,"-")</f>
        <v>100</v>
      </c>
      <c r="F41" s="5">
        <f t="shared" si="0"/>
        <v>0</v>
      </c>
    </row>
    <row r="42" spans="1:6" x14ac:dyDescent="0.25">
      <c r="A42" s="4" t="s">
        <v>79</v>
      </c>
      <c r="B42" s="4" t="s">
        <v>80</v>
      </c>
      <c r="C42" s="5">
        <v>2000</v>
      </c>
      <c r="D42" s="5">
        <v>2000</v>
      </c>
      <c r="E42" s="5">
        <f>IF(C42&lt;&gt;0,D42/C42*100,"-")</f>
        <v>100</v>
      </c>
      <c r="F42" s="5">
        <f t="shared" si="0"/>
        <v>0</v>
      </c>
    </row>
    <row r="43" spans="1:6" x14ac:dyDescent="0.25">
      <c r="A43" s="4" t="s">
        <v>81</v>
      </c>
      <c r="B43" s="4" t="s">
        <v>82</v>
      </c>
      <c r="C43" s="5">
        <v>40000</v>
      </c>
      <c r="D43" s="5">
        <v>60000</v>
      </c>
      <c r="E43" s="5">
        <f>IF(C43&lt;&gt;0,D43/C43*100,"-")</f>
        <v>150</v>
      </c>
      <c r="F43" s="5">
        <f t="shared" si="0"/>
        <v>20000</v>
      </c>
    </row>
    <row r="44" spans="1:6" x14ac:dyDescent="0.25">
      <c r="A44" s="4" t="s">
        <v>83</v>
      </c>
      <c r="B44" s="4" t="s">
        <v>84</v>
      </c>
      <c r="C44" s="5">
        <v>10000</v>
      </c>
      <c r="D44" s="5">
        <v>10000</v>
      </c>
      <c r="E44" s="5">
        <f>IF(C44&lt;&gt;0,D44/C44*100,"-")</f>
        <v>100</v>
      </c>
      <c r="F44" s="5">
        <f t="shared" si="0"/>
        <v>0</v>
      </c>
    </row>
    <row r="45" spans="1:6" x14ac:dyDescent="0.25">
      <c r="A45" s="4" t="s">
        <v>85</v>
      </c>
      <c r="B45" s="4" t="s">
        <v>86</v>
      </c>
      <c r="C45" s="5">
        <v>500</v>
      </c>
      <c r="D45" s="5">
        <v>500</v>
      </c>
      <c r="E45" s="5">
        <f>IF(C45&lt;&gt;0,D45/C45*100,"-")</f>
        <v>100</v>
      </c>
      <c r="F45" s="5">
        <f t="shared" si="0"/>
        <v>0</v>
      </c>
    </row>
    <row r="46" spans="1:6" x14ac:dyDescent="0.25">
      <c r="A46" s="4" t="s">
        <v>87</v>
      </c>
      <c r="B46" s="4" t="s">
        <v>88</v>
      </c>
      <c r="C46" s="5">
        <v>20005</v>
      </c>
      <c r="D46" s="5">
        <v>36005</v>
      </c>
      <c r="E46" s="5">
        <f>IF(C46&lt;&gt;0,D46/C46*100,"-")</f>
        <v>179.9800049987503</v>
      </c>
      <c r="F46" s="5">
        <f t="shared" si="0"/>
        <v>16000</v>
      </c>
    </row>
    <row r="47" spans="1:6" x14ac:dyDescent="0.25">
      <c r="A47" s="4" t="s">
        <v>89</v>
      </c>
      <c r="B47" s="4" t="s">
        <v>90</v>
      </c>
      <c r="C47" s="5">
        <v>17000</v>
      </c>
      <c r="D47" s="5">
        <v>17000</v>
      </c>
      <c r="E47" s="5">
        <f>IF(C47&lt;&gt;0,D47/C47*100,"-")</f>
        <v>100</v>
      </c>
      <c r="F47" s="5">
        <f t="shared" si="0"/>
        <v>0</v>
      </c>
    </row>
    <row r="48" spans="1:6" x14ac:dyDescent="0.25">
      <c r="A48" s="4" t="s">
        <v>91</v>
      </c>
      <c r="B48" s="4" t="s">
        <v>92</v>
      </c>
      <c r="C48" s="5">
        <v>3000</v>
      </c>
      <c r="D48" s="5">
        <v>3000</v>
      </c>
      <c r="E48" s="5">
        <f>IF(C48&lt;&gt;0,D48/C48*100,"-")</f>
        <v>100</v>
      </c>
      <c r="F48" s="5">
        <f t="shared" si="0"/>
        <v>0</v>
      </c>
    </row>
    <row r="49" spans="1:6" x14ac:dyDescent="0.25">
      <c r="A49" s="4" t="s">
        <v>93</v>
      </c>
      <c r="B49" s="4" t="s">
        <v>94</v>
      </c>
      <c r="C49" s="5">
        <v>0</v>
      </c>
      <c r="D49" s="5">
        <v>10000</v>
      </c>
      <c r="E49" s="5" t="str">
        <f>IF(C49&lt;&gt;0,D49/C49*100,"-")</f>
        <v>-</v>
      </c>
      <c r="F49" s="5">
        <f t="shared" si="0"/>
        <v>10000</v>
      </c>
    </row>
    <row r="50" spans="1:6" x14ac:dyDescent="0.25">
      <c r="A50" s="4" t="s">
        <v>95</v>
      </c>
      <c r="B50" s="4" t="s">
        <v>96</v>
      </c>
      <c r="C50" s="5">
        <v>1000</v>
      </c>
      <c r="D50" s="5">
        <v>1000</v>
      </c>
      <c r="E50" s="5">
        <f>IF(C50&lt;&gt;0,D50/C50*100,"-")</f>
        <v>100</v>
      </c>
      <c r="F50" s="5">
        <f t="shared" si="0"/>
        <v>0</v>
      </c>
    </row>
    <row r="51" spans="1:6" x14ac:dyDescent="0.25">
      <c r="A51" s="4" t="s">
        <v>97</v>
      </c>
      <c r="B51" s="4" t="s">
        <v>98</v>
      </c>
      <c r="C51" s="5">
        <v>400</v>
      </c>
      <c r="D51" s="5">
        <v>400</v>
      </c>
      <c r="E51" s="5">
        <f>IF(C51&lt;&gt;0,D51/C51*100,"-")</f>
        <v>100</v>
      </c>
      <c r="F51" s="5">
        <f t="shared" si="0"/>
        <v>0</v>
      </c>
    </row>
    <row r="52" spans="1:6" x14ac:dyDescent="0.25">
      <c r="A52" s="4" t="s">
        <v>99</v>
      </c>
      <c r="B52" s="4" t="s">
        <v>100</v>
      </c>
      <c r="C52" s="5">
        <v>100</v>
      </c>
      <c r="D52" s="5">
        <v>100</v>
      </c>
      <c r="E52" s="5">
        <f>IF(C52&lt;&gt;0,D52/C52*100,"-")</f>
        <v>100</v>
      </c>
      <c r="F52" s="5">
        <f t="shared" si="0"/>
        <v>0</v>
      </c>
    </row>
    <row r="53" spans="1:6" x14ac:dyDescent="0.25">
      <c r="A53" s="4" t="s">
        <v>101</v>
      </c>
      <c r="B53" s="4" t="s">
        <v>102</v>
      </c>
      <c r="C53" s="5">
        <v>200000</v>
      </c>
      <c r="D53" s="5">
        <v>200000</v>
      </c>
      <c r="E53" s="5">
        <f>IF(C53&lt;&gt;0,D53/C53*100,"-")</f>
        <v>100</v>
      </c>
      <c r="F53" s="5">
        <f t="shared" si="0"/>
        <v>0</v>
      </c>
    </row>
    <row r="54" spans="1:6" x14ac:dyDescent="0.25">
      <c r="A54" s="4" t="s">
        <v>103</v>
      </c>
      <c r="B54" s="4" t="s">
        <v>104</v>
      </c>
      <c r="C54" s="5">
        <v>26000</v>
      </c>
      <c r="D54" s="5">
        <v>22650</v>
      </c>
      <c r="E54" s="5">
        <f>IF(C54&lt;&gt;0,D54/C54*100,"-")</f>
        <v>87.115384615384613</v>
      </c>
      <c r="F54" s="5">
        <f t="shared" si="0"/>
        <v>-3350</v>
      </c>
    </row>
    <row r="55" spans="1:6" x14ac:dyDescent="0.25">
      <c r="A55" s="4" t="s">
        <v>105</v>
      </c>
      <c r="B55" s="4" t="s">
        <v>106</v>
      </c>
      <c r="C55" s="5">
        <v>2000</v>
      </c>
      <c r="D55" s="5">
        <v>2000</v>
      </c>
      <c r="E55" s="5">
        <f>IF(C55&lt;&gt;0,D55/C55*100,"-")</f>
        <v>100</v>
      </c>
      <c r="F55" s="5">
        <f t="shared" si="0"/>
        <v>0</v>
      </c>
    </row>
    <row r="56" spans="1:6" x14ac:dyDescent="0.25">
      <c r="A56" s="4" t="s">
        <v>107</v>
      </c>
      <c r="B56" s="4" t="s">
        <v>108</v>
      </c>
      <c r="C56" s="5">
        <v>0</v>
      </c>
      <c r="D56" s="5">
        <v>22000</v>
      </c>
      <c r="E56" s="5" t="str">
        <f>IF(C56&lt;&gt;0,D56/C56*100,"-")</f>
        <v>-</v>
      </c>
      <c r="F56" s="5">
        <f t="shared" si="0"/>
        <v>22000</v>
      </c>
    </row>
    <row r="57" spans="1:6" x14ac:dyDescent="0.25">
      <c r="A57" s="4" t="s">
        <v>109</v>
      </c>
      <c r="B57" s="4" t="s">
        <v>110</v>
      </c>
      <c r="C57" s="5">
        <v>0</v>
      </c>
      <c r="D57" s="5">
        <v>21000</v>
      </c>
      <c r="E57" s="5" t="str">
        <f>IF(C57&lt;&gt;0,D57/C57*100,"-")</f>
        <v>-</v>
      </c>
      <c r="F57" s="5">
        <f t="shared" si="0"/>
        <v>21000</v>
      </c>
    </row>
    <row r="58" spans="1:6" x14ac:dyDescent="0.25">
      <c r="A58" s="4" t="s">
        <v>111</v>
      </c>
      <c r="B58" s="4" t="s">
        <v>112</v>
      </c>
      <c r="C58" s="5">
        <v>100000</v>
      </c>
      <c r="D58" s="5">
        <v>100000</v>
      </c>
      <c r="E58" s="5">
        <f>IF(C58&lt;&gt;0,D58/C58*100,"-")</f>
        <v>100</v>
      </c>
      <c r="F58" s="5">
        <f t="shared" si="0"/>
        <v>0</v>
      </c>
    </row>
    <row r="59" spans="1:6" x14ac:dyDescent="0.25">
      <c r="A59" s="4" t="s">
        <v>113</v>
      </c>
      <c r="B59" s="4" t="s">
        <v>114</v>
      </c>
      <c r="C59" s="5">
        <v>1900</v>
      </c>
      <c r="D59" s="5">
        <v>1900</v>
      </c>
      <c r="E59" s="5">
        <f>IF(C59&lt;&gt;0,D59/C59*100,"-")</f>
        <v>100</v>
      </c>
      <c r="F59" s="5">
        <f t="shared" si="0"/>
        <v>0</v>
      </c>
    </row>
    <row r="60" spans="1:6" x14ac:dyDescent="0.25">
      <c r="A60" s="2" t="s">
        <v>115</v>
      </c>
      <c r="B60" s="2" t="s">
        <v>116</v>
      </c>
      <c r="C60" s="3">
        <f>+C61+C62+C63+C64</f>
        <v>133000</v>
      </c>
      <c r="D60" s="3">
        <f>+D61+D62+D63+D64</f>
        <v>194142</v>
      </c>
      <c r="E60" s="3">
        <f>IF(C60&lt;&gt;0,D60/C60*100,"-")</f>
        <v>145.97142857142856</v>
      </c>
      <c r="F60" s="3">
        <f t="shared" si="0"/>
        <v>61142</v>
      </c>
    </row>
    <row r="61" spans="1:6" x14ac:dyDescent="0.25">
      <c r="A61" s="4" t="s">
        <v>117</v>
      </c>
      <c r="B61" s="4" t="s">
        <v>118</v>
      </c>
      <c r="C61" s="5">
        <v>0</v>
      </c>
      <c r="D61" s="5">
        <v>18600</v>
      </c>
      <c r="E61" s="5" t="str">
        <f>IF(C61&lt;&gt;0,D61/C61*100,"-")</f>
        <v>-</v>
      </c>
      <c r="F61" s="5">
        <f t="shared" si="0"/>
        <v>18600</v>
      </c>
    </row>
    <row r="62" spans="1:6" x14ac:dyDescent="0.25">
      <c r="A62" s="4" t="s">
        <v>119</v>
      </c>
      <c r="B62" s="4" t="s">
        <v>120</v>
      </c>
      <c r="C62" s="5">
        <v>75000</v>
      </c>
      <c r="D62" s="5">
        <v>90000</v>
      </c>
      <c r="E62" s="5">
        <f>IF(C62&lt;&gt;0,D62/C62*100,"-")</f>
        <v>120</v>
      </c>
      <c r="F62" s="5">
        <f t="shared" si="0"/>
        <v>15000</v>
      </c>
    </row>
    <row r="63" spans="1:6" x14ac:dyDescent="0.25">
      <c r="A63" s="4" t="s">
        <v>121</v>
      </c>
      <c r="B63" s="4" t="s">
        <v>122</v>
      </c>
      <c r="C63" s="5">
        <v>8000</v>
      </c>
      <c r="D63" s="5">
        <v>30088</v>
      </c>
      <c r="E63" s="5">
        <f>IF(C63&lt;&gt;0,D63/C63*100,"-")</f>
        <v>376.1</v>
      </c>
      <c r="F63" s="5">
        <f t="shared" si="0"/>
        <v>22088</v>
      </c>
    </row>
    <row r="64" spans="1:6" x14ac:dyDescent="0.25">
      <c r="A64" s="4" t="s">
        <v>123</v>
      </c>
      <c r="B64" s="4" t="s">
        <v>124</v>
      </c>
      <c r="C64" s="5">
        <v>50000</v>
      </c>
      <c r="D64" s="5">
        <v>55454</v>
      </c>
      <c r="E64" s="5">
        <f>IF(C64&lt;&gt;0,D64/C64*100,"-")</f>
        <v>110.908</v>
      </c>
      <c r="F64" s="5">
        <f t="shared" si="0"/>
        <v>5454</v>
      </c>
    </row>
    <row r="65" spans="1:6" x14ac:dyDescent="0.25">
      <c r="A65" s="2" t="s">
        <v>125</v>
      </c>
      <c r="B65" s="2" t="s">
        <v>126</v>
      </c>
      <c r="C65" s="3">
        <f>+C66</f>
        <v>5760</v>
      </c>
      <c r="D65" s="3">
        <f>+D66</f>
        <v>5060</v>
      </c>
      <c r="E65" s="3">
        <f>IF(C65&lt;&gt;0,D65/C65*100,"-")</f>
        <v>87.847222222222214</v>
      </c>
      <c r="F65" s="3">
        <f t="shared" si="0"/>
        <v>-700</v>
      </c>
    </row>
    <row r="66" spans="1:6" x14ac:dyDescent="0.25">
      <c r="A66" s="4" t="s">
        <v>127</v>
      </c>
      <c r="B66" s="4" t="s">
        <v>128</v>
      </c>
      <c r="C66" s="5">
        <v>5760</v>
      </c>
      <c r="D66" s="5">
        <v>5060</v>
      </c>
      <c r="E66" s="5">
        <f>IF(C66&lt;&gt;0,D66/C66*100,"-")</f>
        <v>87.847222222222214</v>
      </c>
      <c r="F66" s="5">
        <f t="shared" si="0"/>
        <v>-700</v>
      </c>
    </row>
    <row r="67" spans="1:6" x14ac:dyDescent="0.25">
      <c r="A67" s="2" t="s">
        <v>129</v>
      </c>
      <c r="B67" s="2" t="s">
        <v>130</v>
      </c>
      <c r="C67" s="3">
        <f>+C68+C69+C70+C71+C72+C73+C74+C75+C76+C77+C78+C79+C80</f>
        <v>3380821.99</v>
      </c>
      <c r="D67" s="3">
        <f>+D68+D69+D70+D71+D72+D73+D74+D75+D76+D77+D78+D79+D80</f>
        <v>4004399.8100000005</v>
      </c>
      <c r="E67" s="3">
        <f>IF(C67&lt;&gt;0,D67/C67*100,"-")</f>
        <v>118.44456235331103</v>
      </c>
      <c r="F67" s="3">
        <f t="shared" si="0"/>
        <v>623577.8200000003</v>
      </c>
    </row>
    <row r="68" spans="1:6" x14ac:dyDescent="0.25">
      <c r="A68" s="4" t="s">
        <v>131</v>
      </c>
      <c r="B68" s="4" t="s">
        <v>132</v>
      </c>
      <c r="C68" s="5">
        <v>500000</v>
      </c>
      <c r="D68" s="5">
        <v>468447.04</v>
      </c>
      <c r="E68" s="5">
        <f>IF(C68&lt;&gt;0,D68/C68*100,"-")</f>
        <v>93.689408</v>
      </c>
      <c r="F68" s="5">
        <f t="shared" si="0"/>
        <v>-31552.960000000021</v>
      </c>
    </row>
    <row r="69" spans="1:6" x14ac:dyDescent="0.25">
      <c r="A69" s="4" t="s">
        <v>133</v>
      </c>
      <c r="B69" s="4" t="s">
        <v>134</v>
      </c>
      <c r="C69" s="5">
        <v>459778.38</v>
      </c>
      <c r="D69" s="5">
        <v>400000</v>
      </c>
      <c r="E69" s="5">
        <f>IF(C69&lt;&gt;0,D69/C69*100,"-")</f>
        <v>86.998436072613941</v>
      </c>
      <c r="F69" s="5">
        <f t="shared" si="0"/>
        <v>-59778.380000000005</v>
      </c>
    </row>
    <row r="70" spans="1:6" x14ac:dyDescent="0.25">
      <c r="A70" s="4" t="s">
        <v>135</v>
      </c>
      <c r="B70" s="4" t="s">
        <v>136</v>
      </c>
      <c r="C70" s="5">
        <v>0</v>
      </c>
      <c r="D70" s="5">
        <v>286691.58</v>
      </c>
      <c r="E70" s="5" t="str">
        <f>IF(C70&lt;&gt;0,D70/C70*100,"-")</f>
        <v>-</v>
      </c>
      <c r="F70" s="5">
        <f t="shared" ref="F70:F81" si="1">D70-C70</f>
        <v>286691.58</v>
      </c>
    </row>
    <row r="71" spans="1:6" x14ac:dyDescent="0.25">
      <c r="A71" s="4" t="s">
        <v>137</v>
      </c>
      <c r="B71" s="4" t="s">
        <v>138</v>
      </c>
      <c r="C71" s="5">
        <v>360578</v>
      </c>
      <c r="D71" s="5">
        <v>0</v>
      </c>
      <c r="E71" s="5">
        <f>IF(C71&lt;&gt;0,D71/C71*100,"-")</f>
        <v>0</v>
      </c>
      <c r="F71" s="5">
        <f t="shared" si="1"/>
        <v>-360578</v>
      </c>
    </row>
    <row r="72" spans="1:6" x14ac:dyDescent="0.25">
      <c r="A72" s="4" t="s">
        <v>139</v>
      </c>
      <c r="B72" s="4" t="s">
        <v>140</v>
      </c>
      <c r="C72" s="5">
        <v>30000</v>
      </c>
      <c r="D72" s="5">
        <v>35000</v>
      </c>
      <c r="E72" s="5">
        <f>IF(C72&lt;&gt;0,D72/C72*100,"-")</f>
        <v>116.66666666666667</v>
      </c>
      <c r="F72" s="5">
        <f t="shared" si="1"/>
        <v>5000</v>
      </c>
    </row>
    <row r="73" spans="1:6" x14ac:dyDescent="0.25">
      <c r="A73" s="4" t="s">
        <v>141</v>
      </c>
      <c r="B73" s="4" t="s">
        <v>142</v>
      </c>
      <c r="C73" s="5">
        <v>0</v>
      </c>
      <c r="D73" s="5">
        <v>50865.39</v>
      </c>
      <c r="E73" s="5" t="str">
        <f>IF(C73&lt;&gt;0,D73/C73*100,"-")</f>
        <v>-</v>
      </c>
      <c r="F73" s="5">
        <f t="shared" si="1"/>
        <v>50865.39</v>
      </c>
    </row>
    <row r="74" spans="1:6" x14ac:dyDescent="0.25">
      <c r="A74" s="4" t="s">
        <v>143</v>
      </c>
      <c r="B74" s="4" t="s">
        <v>144</v>
      </c>
      <c r="C74" s="5">
        <v>50000</v>
      </c>
      <c r="D74" s="5">
        <v>50000</v>
      </c>
      <c r="E74" s="5">
        <f>IF(C74&lt;&gt;0,D74/C74*100,"-")</f>
        <v>100</v>
      </c>
      <c r="F74" s="5">
        <f t="shared" si="1"/>
        <v>0</v>
      </c>
    </row>
    <row r="75" spans="1:6" x14ac:dyDescent="0.25">
      <c r="A75" s="4" t="s">
        <v>145</v>
      </c>
      <c r="B75" s="4" t="s">
        <v>146</v>
      </c>
      <c r="C75" s="5">
        <v>8500</v>
      </c>
      <c r="D75" s="5">
        <v>8500</v>
      </c>
      <c r="E75" s="5">
        <f>IF(C75&lt;&gt;0,D75/C75*100,"-")</f>
        <v>100</v>
      </c>
      <c r="F75" s="5">
        <f t="shared" si="1"/>
        <v>0</v>
      </c>
    </row>
    <row r="76" spans="1:6" x14ac:dyDescent="0.25">
      <c r="A76" s="4" t="s">
        <v>147</v>
      </c>
      <c r="B76" s="4" t="s">
        <v>148</v>
      </c>
      <c r="C76" s="5">
        <v>14500</v>
      </c>
      <c r="D76" s="5">
        <v>14500</v>
      </c>
      <c r="E76" s="5">
        <f>IF(C76&lt;&gt;0,D76/C76*100,"-")</f>
        <v>100</v>
      </c>
      <c r="F76" s="5">
        <f t="shared" si="1"/>
        <v>0</v>
      </c>
    </row>
    <row r="77" spans="1:6" x14ac:dyDescent="0.25">
      <c r="A77" s="4" t="s">
        <v>149</v>
      </c>
      <c r="B77" s="4" t="s">
        <v>150</v>
      </c>
      <c r="C77" s="5">
        <v>160000</v>
      </c>
      <c r="D77" s="5">
        <v>777573</v>
      </c>
      <c r="E77" s="5">
        <f>IF(C77&lt;&gt;0,D77/C77*100,"-")</f>
        <v>485.98312500000003</v>
      </c>
      <c r="F77" s="5">
        <f t="shared" si="1"/>
        <v>617573</v>
      </c>
    </row>
    <row r="78" spans="1:6" x14ac:dyDescent="0.25">
      <c r="A78" s="4" t="s">
        <v>151</v>
      </c>
      <c r="B78" s="4" t="s">
        <v>152</v>
      </c>
      <c r="C78" s="5">
        <v>985997.39</v>
      </c>
      <c r="D78" s="5">
        <v>1624585.6</v>
      </c>
      <c r="E78" s="5">
        <f>IF(C78&lt;&gt;0,D78/C78*100,"-")</f>
        <v>164.7657099781978</v>
      </c>
      <c r="F78" s="5">
        <f t="shared" si="1"/>
        <v>638588.21000000008</v>
      </c>
    </row>
    <row r="79" spans="1:6" x14ac:dyDescent="0.25">
      <c r="A79" s="4" t="s">
        <v>153</v>
      </c>
      <c r="B79" s="4" t="s">
        <v>154</v>
      </c>
      <c r="C79" s="5">
        <v>111468.22</v>
      </c>
      <c r="D79" s="5">
        <v>288237.2</v>
      </c>
      <c r="E79" s="5">
        <f>IF(C79&lt;&gt;0,D79/C79*100,"-")</f>
        <v>258.58240133376131</v>
      </c>
      <c r="F79" s="5">
        <f t="shared" si="1"/>
        <v>176768.98</v>
      </c>
    </row>
    <row r="80" spans="1:6" x14ac:dyDescent="0.25">
      <c r="A80" s="4" t="s">
        <v>155</v>
      </c>
      <c r="B80" s="4" t="s">
        <v>156</v>
      </c>
      <c r="C80" s="5">
        <v>700000</v>
      </c>
      <c r="D80" s="5">
        <v>0</v>
      </c>
      <c r="E80" s="5">
        <f>IF(C80&lt;&gt;0,D80/C80*100,"-")</f>
        <v>0</v>
      </c>
      <c r="F80" s="5">
        <f t="shared" si="1"/>
        <v>-700000</v>
      </c>
    </row>
    <row r="81" spans="1:6" x14ac:dyDescent="0.25">
      <c r="A81" s="6"/>
      <c r="B81" s="6"/>
      <c r="C81" s="7">
        <f>+C5+C25+C60+C65+C67</f>
        <v>15742660.99</v>
      </c>
      <c r="D81" s="7">
        <f>+D5+D25+D60+D65+D67</f>
        <v>16651880.450000001</v>
      </c>
      <c r="E81" s="7">
        <f>IF(C81&lt;&gt;0,D81/C81*100,"-")</f>
        <v>105.77551317771217</v>
      </c>
      <c r="F81" s="7">
        <f t="shared" si="1"/>
        <v>909219.46000000089</v>
      </c>
    </row>
  </sheetData>
  <mergeCells count="1">
    <mergeCell ref="A1:F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Obcina Trzic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2022-01-06T12:15:50Z</cp:lastPrinted>
  <dcterms:created xsi:type="dcterms:W3CDTF">2022-01-06T12:14:14Z</dcterms:created>
  <dcterms:modified xsi:type="dcterms:W3CDTF">2022-01-06T12:17:19Z</dcterms:modified>
</cp:coreProperties>
</file>