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xLocalis\Documents\01 Lex localis\03 KIJZ\02 Seje OS\Hoče - Slivnica\9. redna seja\00 dodatno gradivo\"/>
    </mc:Choice>
  </mc:AlternateContent>
  <bookViews>
    <workbookView xWindow="0" yWindow="0" windowWidth="25200" windowHeight="11985"/>
  </bookViews>
  <sheets>
    <sheet name="MIRM" sheetId="2" r:id="rId1"/>
    <sheet name="MUVOON" sheetId="3" r:id="rId2"/>
  </sheets>
  <definedNames>
    <definedName name="_xlnm.Print_Area" localSheetId="0">MIRM!$A$1:$L$25</definedName>
    <definedName name="_xlnm.Print_Area" localSheetId="1">MUVOON!$A$1:$L$25</definedName>
    <definedName name="_xlnm.Print_Titles" localSheetId="0">MIRM!$A:$A</definedName>
    <definedName name="_xlnm.Print_Titles" localSheetId="1">MUVOON!$A:$A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C24" i="3"/>
  <c r="I23" i="3"/>
  <c r="F23" i="3"/>
  <c r="E23" i="3"/>
  <c r="L22" i="3"/>
  <c r="L21" i="3"/>
  <c r="L20" i="3"/>
  <c r="L19" i="3"/>
  <c r="L18" i="3"/>
  <c r="L17" i="3"/>
  <c r="I16" i="3"/>
  <c r="F16" i="3"/>
  <c r="E16" i="3"/>
  <c r="D16" i="3"/>
  <c r="L15" i="3"/>
  <c r="L14" i="3"/>
  <c r="I13" i="3"/>
  <c r="F13" i="3"/>
  <c r="E13" i="3"/>
  <c r="L12" i="3"/>
  <c r="L11" i="3"/>
  <c r="L10" i="3"/>
  <c r="I9" i="3"/>
  <c r="F9" i="3"/>
  <c r="E9" i="3"/>
  <c r="G9" i="3" s="1"/>
  <c r="I8" i="3"/>
  <c r="F8" i="3"/>
  <c r="E8" i="3"/>
  <c r="D8" i="3"/>
  <c r="H32" i="2"/>
  <c r="D7" i="2" s="1"/>
  <c r="C24" i="2"/>
  <c r="I23" i="2"/>
  <c r="F23" i="2"/>
  <c r="E23" i="2"/>
  <c r="I22" i="2"/>
  <c r="F22" i="2"/>
  <c r="E22" i="2"/>
  <c r="G22" i="2" s="1"/>
  <c r="I21" i="2"/>
  <c r="J21" i="2" s="1"/>
  <c r="F21" i="2"/>
  <c r="E21" i="2"/>
  <c r="I20" i="2"/>
  <c r="F20" i="2"/>
  <c r="E20" i="2"/>
  <c r="I19" i="2"/>
  <c r="F19" i="2"/>
  <c r="E19" i="2"/>
  <c r="I18" i="2"/>
  <c r="F18" i="2"/>
  <c r="E18" i="2"/>
  <c r="G18" i="2" s="1"/>
  <c r="I17" i="2"/>
  <c r="J17" i="2" s="1"/>
  <c r="F17" i="2"/>
  <c r="G17" i="2" s="1"/>
  <c r="E17" i="2"/>
  <c r="I16" i="2"/>
  <c r="F16" i="2"/>
  <c r="E16" i="2"/>
  <c r="I15" i="2"/>
  <c r="F15" i="2"/>
  <c r="E15" i="2"/>
  <c r="I14" i="2"/>
  <c r="F14" i="2"/>
  <c r="E14" i="2"/>
  <c r="G14" i="2" s="1"/>
  <c r="I13" i="2"/>
  <c r="J13" i="2" s="1"/>
  <c r="F13" i="2"/>
  <c r="G13" i="2" s="1"/>
  <c r="E13" i="2"/>
  <c r="I12" i="2"/>
  <c r="F12" i="2"/>
  <c r="E12" i="2"/>
  <c r="I11" i="2"/>
  <c r="F11" i="2"/>
  <c r="E11" i="2"/>
  <c r="I10" i="2"/>
  <c r="F10" i="2"/>
  <c r="E10" i="2"/>
  <c r="G10" i="2" s="1"/>
  <c r="I9" i="2"/>
  <c r="J9" i="2" s="1"/>
  <c r="F9" i="2"/>
  <c r="G9" i="2" s="1"/>
  <c r="E9" i="2"/>
  <c r="I8" i="2"/>
  <c r="F8" i="2"/>
  <c r="E8" i="2"/>
  <c r="I7" i="2"/>
  <c r="F7" i="2"/>
  <c r="E7" i="2"/>
  <c r="J7" i="2" s="1"/>
  <c r="I6" i="2"/>
  <c r="F6" i="2"/>
  <c r="E6" i="2"/>
  <c r="G8" i="2" l="1"/>
  <c r="G12" i="2"/>
  <c r="G16" i="2"/>
  <c r="G20" i="2"/>
  <c r="G21" i="2"/>
  <c r="E24" i="2"/>
  <c r="G11" i="2"/>
  <c r="G15" i="2"/>
  <c r="G19" i="2"/>
  <c r="G23" i="2"/>
  <c r="J11" i="2"/>
  <c r="J15" i="2"/>
  <c r="J19" i="2"/>
  <c r="J23" i="2"/>
  <c r="J8" i="3"/>
  <c r="K8" i="3" s="1"/>
  <c r="J16" i="3"/>
  <c r="K16" i="3" s="1"/>
  <c r="G8" i="3"/>
  <c r="H8" i="3" s="1"/>
  <c r="J9" i="3"/>
  <c r="G13" i="3"/>
  <c r="G24" i="3" s="1"/>
  <c r="G16" i="3"/>
  <c r="G23" i="3"/>
  <c r="G6" i="2"/>
  <c r="J6" i="2"/>
  <c r="D8" i="2"/>
  <c r="H8" i="2" s="1"/>
  <c r="D10" i="2"/>
  <c r="H10" i="2" s="1"/>
  <c r="D12" i="2"/>
  <c r="D14" i="2"/>
  <c r="H14" i="2" s="1"/>
  <c r="D16" i="2"/>
  <c r="D18" i="2"/>
  <c r="H18" i="2" s="1"/>
  <c r="D20" i="2"/>
  <c r="H20" i="2" s="1"/>
  <c r="D22" i="2"/>
  <c r="H22" i="2" s="1"/>
  <c r="H16" i="3"/>
  <c r="J13" i="3"/>
  <c r="J23" i="3"/>
  <c r="E24" i="3"/>
  <c r="D9" i="3"/>
  <c r="D13" i="3"/>
  <c r="D23" i="3"/>
  <c r="K7" i="2"/>
  <c r="H12" i="2"/>
  <c r="D6" i="2"/>
  <c r="G7" i="2"/>
  <c r="J8" i="2"/>
  <c r="D9" i="2"/>
  <c r="J10" i="2"/>
  <c r="K10" i="2" s="1"/>
  <c r="D11" i="2"/>
  <c r="J12" i="2"/>
  <c r="D13" i="2"/>
  <c r="J14" i="2"/>
  <c r="D15" i="2"/>
  <c r="J16" i="2"/>
  <c r="D17" i="2"/>
  <c r="J18" i="2"/>
  <c r="K18" i="2" s="1"/>
  <c r="D19" i="2"/>
  <c r="J20" i="2"/>
  <c r="K20" i="2" s="1"/>
  <c r="D21" i="2"/>
  <c r="J22" i="2"/>
  <c r="D23" i="2"/>
  <c r="H16" i="2" l="1"/>
  <c r="K12" i="2"/>
  <c r="G24" i="2"/>
  <c r="J24" i="3"/>
  <c r="L16" i="3"/>
  <c r="K16" i="2"/>
  <c r="L16" i="2" s="1"/>
  <c r="K8" i="2"/>
  <c r="L8" i="2" s="1"/>
  <c r="K22" i="2"/>
  <c r="L22" i="2" s="1"/>
  <c r="K14" i="2"/>
  <c r="L14" i="2" s="1"/>
  <c r="H23" i="3"/>
  <c r="K23" i="3"/>
  <c r="L8" i="3"/>
  <c r="H13" i="3"/>
  <c r="K13" i="3"/>
  <c r="D24" i="3"/>
  <c r="H9" i="3"/>
  <c r="K9" i="3"/>
  <c r="H11" i="2"/>
  <c r="K11" i="2"/>
  <c r="K21" i="2"/>
  <c r="H21" i="2"/>
  <c r="L18" i="2"/>
  <c r="H7" i="2"/>
  <c r="L7" i="2" s="1"/>
  <c r="L20" i="2"/>
  <c r="H13" i="2"/>
  <c r="K13" i="2"/>
  <c r="D24" i="2"/>
  <c r="H6" i="2"/>
  <c r="K6" i="2"/>
  <c r="L12" i="2"/>
  <c r="J24" i="2"/>
  <c r="L10" i="2"/>
  <c r="H17" i="2"/>
  <c r="K17" i="2"/>
  <c r="K23" i="2"/>
  <c r="H23" i="2"/>
  <c r="L23" i="2" s="1"/>
  <c r="H19" i="2"/>
  <c r="K19" i="2"/>
  <c r="H15" i="2"/>
  <c r="K15" i="2"/>
  <c r="K9" i="2"/>
  <c r="H9" i="2"/>
  <c r="L21" i="2" l="1"/>
  <c r="H24" i="3"/>
  <c r="K24" i="3"/>
  <c r="L23" i="3"/>
  <c r="L19" i="2"/>
  <c r="L9" i="3"/>
  <c r="L13" i="3"/>
  <c r="L17" i="2"/>
  <c r="K24" i="2"/>
  <c r="L13" i="2"/>
  <c r="L11" i="2"/>
  <c r="L15" i="2"/>
  <c r="L9" i="2"/>
  <c r="H24" i="2"/>
  <c r="L6" i="2"/>
  <c r="L24" i="3" l="1"/>
  <c r="L24" i="2"/>
</calcChain>
</file>

<file path=xl/sharedStrings.xml><?xml version="1.0" encoding="utf-8"?>
<sst xmlns="http://schemas.openxmlformats.org/spreadsheetml/2006/main" count="92" uniqueCount="48">
  <si>
    <t>OBČINA</t>
  </si>
  <si>
    <t>BENEDIKT</t>
  </si>
  <si>
    <t>CERKVENJAK</t>
  </si>
  <si>
    <t>DUPLEK</t>
  </si>
  <si>
    <t>HOČE-SLIVNICA</t>
  </si>
  <si>
    <t>KUNGOTA</t>
  </si>
  <si>
    <t>LENART</t>
  </si>
  <si>
    <t>LOVRENC</t>
  </si>
  <si>
    <t xml:space="preserve">MIKLAVŽ </t>
  </si>
  <si>
    <t>PESNICA</t>
  </si>
  <si>
    <t>RAČE-FRAM</t>
  </si>
  <si>
    <t>RUŠE</t>
  </si>
  <si>
    <t>SELNICA</t>
  </si>
  <si>
    <t>STARŠE</t>
  </si>
  <si>
    <t>SVETA ANA</t>
  </si>
  <si>
    <t>SVETI JURIJ</t>
  </si>
  <si>
    <t>SVETA TROJICA</t>
  </si>
  <si>
    <t>ŠENTILJ</t>
  </si>
  <si>
    <t>MARIBOR</t>
  </si>
  <si>
    <t>samostojna SOU</t>
  </si>
  <si>
    <t>združena SOU</t>
  </si>
  <si>
    <t>MEDOBČINSKI INŠPEKTORAT IN REDARSTVO</t>
  </si>
  <si>
    <t>MEDOBČINSKI URAD ZA VARSTVO OKOLJA IN OHRANJANJA NARAVE</t>
  </si>
  <si>
    <t>SKUPAJ</t>
  </si>
  <si>
    <t>Plan skupnih odhodkov za stroške dela v 2020:</t>
  </si>
  <si>
    <t>Izhodišča:</t>
  </si>
  <si>
    <t>Plan skupnih odhodkov za mat. stroške v 2020:</t>
  </si>
  <si>
    <t>Skupah odhodki v 2020:</t>
  </si>
  <si>
    <t>% sofinanc. MJU</t>
  </si>
  <si>
    <t>5=3*4</t>
  </si>
  <si>
    <t>6=2-5</t>
  </si>
  <si>
    <t>Skupni vplačani delež (str.dela+mat.str.)</t>
  </si>
  <si>
    <t>Znesek sofinanc. MJU</t>
  </si>
  <si>
    <t>Delež občin iz proračuna</t>
  </si>
  <si>
    <t>8=3*7</t>
  </si>
  <si>
    <t>9=2-8</t>
  </si>
  <si>
    <t>10=6-9</t>
  </si>
  <si>
    <t>Razlika                                      (višji delež sofinanc. MJU)</t>
  </si>
  <si>
    <t>Delež ustanoviteljic</t>
  </si>
  <si>
    <t>TABELA 1: Simulacija sofinanciranja SOU s strani MJU v letu 2021</t>
  </si>
  <si>
    <t>TABELA 2: Simulacija sofinanciranja SOU s strani MJU v letu 2021</t>
  </si>
  <si>
    <t>*4=35%*1,2</t>
  </si>
  <si>
    <t>*7=35% ali 40%*1,2</t>
  </si>
  <si>
    <t xml:space="preserve">Strošek dela </t>
  </si>
  <si>
    <t>*4=30%*1,2</t>
  </si>
  <si>
    <t>*7=40%*1,2</t>
  </si>
  <si>
    <r>
      <rPr>
        <b/>
        <sz val="10"/>
        <color rgb="FFFF0000"/>
        <rFont val="Calibri"/>
        <family val="2"/>
        <charset val="238"/>
        <scheme val="minor"/>
      </rPr>
      <t>*Opomba:</t>
    </r>
    <r>
      <rPr>
        <sz val="10"/>
        <color theme="1"/>
        <rFont val="Calibri"/>
        <family val="2"/>
        <charset val="238"/>
        <scheme val="minor"/>
      </rPr>
      <t xml:space="preserve"> delež sofinanciranja MJU za stroške dela v višini 35% (ko sta združeni dve nalogi) ali v višini 40% (ko so združene tri naloge) in povečan znesek prej izračunanega deleža za 20%, ki pomeni sofinancerski delež MJU za materialne stroške.</t>
    </r>
  </si>
  <si>
    <r>
      <rPr>
        <b/>
        <sz val="10"/>
        <color rgb="FFFF0000"/>
        <rFont val="Calibri"/>
        <family val="2"/>
        <charset val="238"/>
        <scheme val="minor"/>
      </rPr>
      <t>*Opomba:</t>
    </r>
    <r>
      <rPr>
        <sz val="10"/>
        <color theme="1"/>
        <rFont val="Calibri"/>
        <family val="2"/>
        <charset val="238"/>
        <scheme val="minor"/>
      </rPr>
      <t xml:space="preserve"> delež sofinanciranja MJU za stroške dela v višini 30% (ko je združena ena naloga) ali v višini 40% (ko so združene tri naloge) in povečan znesek prej izračunanega deleža za 20%, ki pomeni sofinancerski delež MJU za materialne stroške.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</si>
</sst>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rgb="FF0000FF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/>
    <xf numFmtId="4" fontId="0" fillId="0" borderId="1" xfId="0" applyNumberFormat="1" applyBorder="1"/>
    <xf numFmtId="0" fontId="0" fillId="0" borderId="1" xfId="0" applyBorder="1"/>
    <xf numFmtId="4" fontId="0" fillId="0" borderId="3" xfId="0" applyNumberFormat="1" applyFill="1" applyBorder="1"/>
    <xf numFmtId="0" fontId="0" fillId="0" borderId="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0" fontId="3" fillId="0" borderId="1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6" xfId="0" applyFont="1" applyBorder="1"/>
    <xf numFmtId="4" fontId="3" fillId="0" borderId="3" xfId="0" applyNumberFormat="1" applyFont="1" applyBorder="1"/>
    <xf numFmtId="4" fontId="3" fillId="0" borderId="16" xfId="0" applyNumberFormat="1" applyFont="1" applyBorder="1"/>
    <xf numFmtId="0" fontId="1" fillId="0" borderId="0" xfId="0" applyFont="1"/>
    <xf numFmtId="0" fontId="3" fillId="0" borderId="0" xfId="0" applyFont="1"/>
    <xf numFmtId="4" fontId="3" fillId="0" borderId="1" xfId="0" applyNumberFormat="1" applyFont="1" applyBorder="1"/>
    <xf numFmtId="0" fontId="0" fillId="2" borderId="35" xfId="0" applyFill="1" applyBorder="1"/>
    <xf numFmtId="0" fontId="2" fillId="2" borderId="36" xfId="0" applyFont="1" applyFill="1" applyBorder="1"/>
    <xf numFmtId="0" fontId="2" fillId="6" borderId="38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2" fillId="2" borderId="3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wrapText="1"/>
    </xf>
    <xf numFmtId="0" fontId="0" fillId="0" borderId="0" xfId="0" applyFont="1"/>
    <xf numFmtId="0" fontId="5" fillId="4" borderId="40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/>
    <xf numFmtId="4" fontId="0" fillId="0" borderId="43" xfId="0" applyNumberFormat="1" applyFill="1" applyBorder="1"/>
    <xf numFmtId="0" fontId="3" fillId="0" borderId="23" xfId="0" applyFont="1" applyBorder="1"/>
    <xf numFmtId="0" fontId="3" fillId="0" borderId="15" xfId="0" applyFont="1" applyBorder="1"/>
    <xf numFmtId="0" fontId="5" fillId="4" borderId="29" xfId="0" applyFont="1" applyFill="1" applyBorder="1" applyAlignment="1">
      <alignment horizontal="center" wrapText="1"/>
    </xf>
    <xf numFmtId="0" fontId="0" fillId="7" borderId="4" xfId="0" applyFill="1" applyBorder="1"/>
    <xf numFmtId="0" fontId="2" fillId="7" borderId="7" xfId="0" applyFont="1" applyFill="1" applyBorder="1"/>
    <xf numFmtId="0" fontId="2" fillId="7" borderId="2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4" fillId="7" borderId="30" xfId="0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0" fontId="2" fillId="8" borderId="24" xfId="0" applyFont="1" applyFill="1" applyBorder="1"/>
    <xf numFmtId="4" fontId="1" fillId="7" borderId="33" xfId="0" applyNumberFormat="1" applyFont="1" applyFill="1" applyBorder="1"/>
    <xf numFmtId="0" fontId="1" fillId="7" borderId="32" xfId="0" applyFont="1" applyFill="1" applyBorder="1"/>
    <xf numFmtId="0" fontId="3" fillId="7" borderId="32" xfId="0" applyFont="1" applyFill="1" applyBorder="1"/>
    <xf numFmtId="4" fontId="3" fillId="7" borderId="33" xfId="0" applyNumberFormat="1" applyFont="1" applyFill="1" applyBorder="1"/>
    <xf numFmtId="4" fontId="1" fillId="7" borderId="44" xfId="0" applyNumberFormat="1" applyFont="1" applyFill="1" applyBorder="1"/>
    <xf numFmtId="0" fontId="3" fillId="7" borderId="31" xfId="0" applyFont="1" applyFill="1" applyBorder="1"/>
    <xf numFmtId="4" fontId="3" fillId="7" borderId="34" xfId="0" applyNumberFormat="1" applyFont="1" applyFill="1" applyBorder="1"/>
    <xf numFmtId="0" fontId="3" fillId="0" borderId="42" xfId="0" applyFont="1" applyBorder="1"/>
    <xf numFmtId="0" fontId="3" fillId="0" borderId="43" xfId="0" applyFont="1" applyBorder="1"/>
    <xf numFmtId="4" fontId="3" fillId="0" borderId="43" xfId="0" applyNumberFormat="1" applyFont="1" applyBorder="1"/>
    <xf numFmtId="0" fontId="5" fillId="4" borderId="28" xfId="0" applyFont="1" applyFill="1" applyBorder="1" applyAlignment="1">
      <alignment horizontal="center" wrapText="1"/>
    </xf>
    <xf numFmtId="0" fontId="6" fillId="5" borderId="37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 applyAlignment="1">
      <alignment horizontal="right"/>
    </xf>
    <xf numFmtId="2" fontId="4" fillId="7" borderId="25" xfId="0" applyNumberFormat="1" applyFont="1" applyFill="1" applyBorder="1" applyAlignment="1">
      <alignment horizontal="center"/>
    </xf>
    <xf numFmtId="4" fontId="3" fillId="0" borderId="42" xfId="0" applyNumberFormat="1" applyFont="1" applyBorder="1"/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center"/>
    </xf>
    <xf numFmtId="4" fontId="0" fillId="0" borderId="17" xfId="0" applyNumberFormat="1" applyBorder="1"/>
    <xf numFmtId="0" fontId="3" fillId="0" borderId="21" xfId="0" applyFont="1" applyBorder="1" applyAlignment="1">
      <alignment horizontal="center"/>
    </xf>
    <xf numFmtId="4" fontId="3" fillId="0" borderId="17" xfId="0" applyNumberFormat="1" applyFont="1" applyBorder="1"/>
    <xf numFmtId="4" fontId="2" fillId="6" borderId="38" xfId="0" applyNumberFormat="1" applyFont="1" applyFill="1" applyBorder="1" applyAlignment="1">
      <alignment horizontal="center"/>
    </xf>
    <xf numFmtId="4" fontId="2" fillId="6" borderId="36" xfId="0" applyNumberFormat="1" applyFont="1" applyFill="1" applyBorder="1" applyAlignment="1">
      <alignment horizontal="center"/>
    </xf>
    <xf numFmtId="4" fontId="2" fillId="6" borderId="39" xfId="0" applyNumberFormat="1" applyFont="1" applyFill="1" applyBorder="1" applyAlignment="1">
      <alignment horizontal="center"/>
    </xf>
    <xf numFmtId="0" fontId="10" fillId="0" borderId="0" xfId="0" applyFont="1"/>
    <xf numFmtId="0" fontId="1" fillId="3" borderId="2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3" fillId="3" borderId="2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1" sqref="P11"/>
    </sheetView>
  </sheetViews>
  <sheetFormatPr defaultRowHeight="15" x14ac:dyDescent="0.25"/>
  <cols>
    <col min="1" max="1" width="15.140625" customWidth="1"/>
    <col min="2" max="2" width="2" customWidth="1"/>
    <col min="3" max="3" width="15.85546875" customWidth="1"/>
    <col min="4" max="4" width="13.85546875" customWidth="1"/>
    <col min="5" max="5" width="11.85546875" customWidth="1"/>
    <col min="6" max="6" width="12.5703125" customWidth="1"/>
    <col min="7" max="7" width="11.5703125" customWidth="1"/>
    <col min="8" max="8" width="13.42578125" customWidth="1"/>
    <col min="9" max="9" width="13" customWidth="1"/>
    <col min="10" max="10" width="11.42578125" customWidth="1"/>
    <col min="11" max="11" width="11.28515625" customWidth="1"/>
    <col min="12" max="12" width="11.7109375" customWidth="1"/>
    <col min="13" max="13" width="2" customWidth="1"/>
    <col min="15" max="15" width="23.28515625" customWidth="1"/>
    <col min="16" max="16" width="11.140625" customWidth="1"/>
  </cols>
  <sheetData>
    <row r="1" spans="1:16" ht="21.75" customHeight="1" thickBot="1" x14ac:dyDescent="0.3">
      <c r="A1" s="16" t="s">
        <v>39</v>
      </c>
      <c r="C1" s="16"/>
    </row>
    <row r="2" spans="1:16" x14ac:dyDescent="0.25">
      <c r="A2" s="35"/>
      <c r="C2" s="18"/>
      <c r="D2" s="80" t="s">
        <v>21</v>
      </c>
      <c r="E2" s="81"/>
      <c r="F2" s="81"/>
      <c r="G2" s="81"/>
      <c r="H2" s="81"/>
      <c r="I2" s="81"/>
      <c r="J2" s="81"/>
      <c r="K2" s="82"/>
      <c r="L2" s="83"/>
    </row>
    <row r="3" spans="1:16" ht="15" customHeight="1" x14ac:dyDescent="0.25">
      <c r="A3" s="36"/>
      <c r="C3" s="19"/>
      <c r="D3" s="84" t="s">
        <v>19</v>
      </c>
      <c r="E3" s="85"/>
      <c r="F3" s="85"/>
      <c r="G3" s="85"/>
      <c r="H3" s="86"/>
      <c r="I3" s="87" t="s">
        <v>20</v>
      </c>
      <c r="J3" s="88"/>
      <c r="K3" s="89"/>
      <c r="L3" s="90"/>
    </row>
    <row r="4" spans="1:16" ht="39" customHeight="1" x14ac:dyDescent="0.25">
      <c r="A4" s="37" t="s">
        <v>0</v>
      </c>
      <c r="C4" s="25" t="s">
        <v>38</v>
      </c>
      <c r="D4" s="68" t="s">
        <v>31</v>
      </c>
      <c r="E4" s="69" t="s">
        <v>43</v>
      </c>
      <c r="F4" s="69" t="s">
        <v>28</v>
      </c>
      <c r="G4" s="69" t="s">
        <v>32</v>
      </c>
      <c r="H4" s="70" t="s">
        <v>33</v>
      </c>
      <c r="I4" s="68" t="s">
        <v>28</v>
      </c>
      <c r="J4" s="69" t="s">
        <v>32</v>
      </c>
      <c r="K4" s="71" t="s">
        <v>33</v>
      </c>
      <c r="L4" s="70" t="s">
        <v>37</v>
      </c>
    </row>
    <row r="5" spans="1:16" s="27" customFormat="1" ht="12" customHeight="1" thickBot="1" x14ac:dyDescent="0.3">
      <c r="A5" s="38"/>
      <c r="C5" s="72">
        <v>1</v>
      </c>
      <c r="D5" s="55">
        <v>2</v>
      </c>
      <c r="E5" s="56">
        <v>3</v>
      </c>
      <c r="F5" s="57" t="s">
        <v>41</v>
      </c>
      <c r="G5" s="56" t="s">
        <v>29</v>
      </c>
      <c r="H5" s="58" t="s">
        <v>30</v>
      </c>
      <c r="I5" s="59" t="s">
        <v>42</v>
      </c>
      <c r="J5" s="60" t="s">
        <v>34</v>
      </c>
      <c r="K5" s="61" t="s">
        <v>35</v>
      </c>
      <c r="L5" s="62" t="s">
        <v>36</v>
      </c>
    </row>
    <row r="6" spans="1:16" x14ac:dyDescent="0.25">
      <c r="A6" s="40" t="s">
        <v>1</v>
      </c>
      <c r="C6" s="76">
        <v>0.69500035165062857</v>
      </c>
      <c r="D6" s="8">
        <f t="shared" ref="D6:D23" si="0">$H$32*$C6/100</f>
        <v>7005.7095321919633</v>
      </c>
      <c r="E6" s="8">
        <f t="shared" ref="E6:E23" si="1">$H$30*$C6/100</f>
        <v>4901.633150088498</v>
      </c>
      <c r="F6" s="5">
        <f>0.35*1.2</f>
        <v>0.42</v>
      </c>
      <c r="G6" s="2">
        <f>E6*F6</f>
        <v>2058.6859230371692</v>
      </c>
      <c r="H6" s="73">
        <f>D6-G6</f>
        <v>4947.023609154794</v>
      </c>
      <c r="I6" s="74">
        <f>0.35*1.2</f>
        <v>0.42</v>
      </c>
      <c r="J6" s="17">
        <f>E6*I6</f>
        <v>2058.6859230371692</v>
      </c>
      <c r="K6" s="67">
        <f>D6-J6</f>
        <v>4947.023609154794</v>
      </c>
      <c r="L6" s="75">
        <f>H6-K6</f>
        <v>0</v>
      </c>
      <c r="O6" s="23"/>
      <c r="P6" s="64"/>
    </row>
    <row r="7" spans="1:16" x14ac:dyDescent="0.25">
      <c r="A7" s="41" t="s">
        <v>2</v>
      </c>
      <c r="C7" s="77">
        <v>0.69500035165062857</v>
      </c>
      <c r="D7" s="8">
        <f t="shared" si="0"/>
        <v>7005.7095321919633</v>
      </c>
      <c r="E7" s="8">
        <f t="shared" si="1"/>
        <v>4901.633150088498</v>
      </c>
      <c r="F7" s="5">
        <f t="shared" ref="F7:F23" si="2">0.35*1.2</f>
        <v>0.42</v>
      </c>
      <c r="G7" s="2">
        <f t="shared" ref="G7:G23" si="3">E7*F7</f>
        <v>2058.6859230371692</v>
      </c>
      <c r="H7" s="73">
        <f t="shared" ref="H7:H23" si="4">D7-G7</f>
        <v>4947.023609154794</v>
      </c>
      <c r="I7" s="74">
        <f t="shared" ref="I7:I22" si="5">0.35*1.2</f>
        <v>0.42</v>
      </c>
      <c r="J7" s="17">
        <f t="shared" ref="J7:J23" si="6">E7*I7</f>
        <v>2058.6859230371692</v>
      </c>
      <c r="K7" s="67">
        <f t="shared" ref="K7:K23" si="7">D7-J7</f>
        <v>4947.023609154794</v>
      </c>
      <c r="L7" s="75">
        <f t="shared" ref="L7:L23" si="8">H7-K7</f>
        <v>0</v>
      </c>
      <c r="O7" s="23"/>
      <c r="P7" s="64"/>
    </row>
    <row r="8" spans="1:16" x14ac:dyDescent="0.25">
      <c r="A8" s="41" t="s">
        <v>3</v>
      </c>
      <c r="C8" s="77">
        <v>1.4944496585895519</v>
      </c>
      <c r="D8" s="8">
        <f t="shared" si="0"/>
        <v>15064.280462155619</v>
      </c>
      <c r="E8" s="8">
        <f t="shared" si="1"/>
        <v>10539.914073832484</v>
      </c>
      <c r="F8" s="5">
        <f t="shared" si="2"/>
        <v>0.42</v>
      </c>
      <c r="G8" s="2">
        <f t="shared" si="3"/>
        <v>4426.7639110096434</v>
      </c>
      <c r="H8" s="73">
        <f t="shared" si="4"/>
        <v>10637.516551145975</v>
      </c>
      <c r="I8" s="74">
        <f>0.4*1.2</f>
        <v>0.48</v>
      </c>
      <c r="J8" s="17">
        <f t="shared" si="6"/>
        <v>5059.1587554395919</v>
      </c>
      <c r="K8" s="67">
        <f t="shared" si="7"/>
        <v>10005.121706716027</v>
      </c>
      <c r="L8" s="75">
        <f t="shared" si="8"/>
        <v>632.39484442994763</v>
      </c>
      <c r="O8" s="23"/>
      <c r="P8" s="64"/>
    </row>
    <row r="9" spans="1:16" x14ac:dyDescent="0.25">
      <c r="A9" s="41" t="s">
        <v>4</v>
      </c>
      <c r="C9" s="77">
        <v>1.6304501328031578</v>
      </c>
      <c r="D9" s="8">
        <f t="shared" si="0"/>
        <v>16435.185982301082</v>
      </c>
      <c r="E9" s="8">
        <f t="shared" si="1"/>
        <v>11499.085434321627</v>
      </c>
      <c r="F9" s="5">
        <f t="shared" si="2"/>
        <v>0.42</v>
      </c>
      <c r="G9" s="2">
        <f t="shared" si="3"/>
        <v>4829.6158824150834</v>
      </c>
      <c r="H9" s="73">
        <f t="shared" si="4"/>
        <v>11605.570099885997</v>
      </c>
      <c r="I9" s="74">
        <f>0.4*1.2</f>
        <v>0.48</v>
      </c>
      <c r="J9" s="17">
        <f t="shared" si="6"/>
        <v>5519.5610084743803</v>
      </c>
      <c r="K9" s="67">
        <f t="shared" si="7"/>
        <v>10915.624973826702</v>
      </c>
      <c r="L9" s="75">
        <f t="shared" si="8"/>
        <v>689.94512605929594</v>
      </c>
      <c r="O9" s="23"/>
      <c r="P9" s="64"/>
    </row>
    <row r="10" spans="1:16" x14ac:dyDescent="0.25">
      <c r="A10" s="41" t="s">
        <v>5</v>
      </c>
      <c r="C10" s="77">
        <v>1.1419498275187903</v>
      </c>
      <c r="D10" s="8">
        <f t="shared" si="0"/>
        <v>11511.028408738102</v>
      </c>
      <c r="E10" s="8">
        <f t="shared" si="1"/>
        <v>8053.8364002407361</v>
      </c>
      <c r="F10" s="5">
        <f t="shared" si="2"/>
        <v>0.42</v>
      </c>
      <c r="G10" s="2">
        <f t="shared" si="3"/>
        <v>3382.611288101109</v>
      </c>
      <c r="H10" s="73">
        <f t="shared" si="4"/>
        <v>8128.4171206369938</v>
      </c>
      <c r="I10" s="74">
        <f t="shared" si="5"/>
        <v>0.42</v>
      </c>
      <c r="J10" s="17">
        <f t="shared" si="6"/>
        <v>3382.611288101109</v>
      </c>
      <c r="K10" s="67">
        <f t="shared" si="7"/>
        <v>8128.4171206369938</v>
      </c>
      <c r="L10" s="75">
        <f t="shared" si="8"/>
        <v>0</v>
      </c>
      <c r="O10" s="23"/>
      <c r="P10" s="64"/>
    </row>
    <row r="11" spans="1:16" x14ac:dyDescent="0.25">
      <c r="A11" s="41" t="s">
        <v>6</v>
      </c>
      <c r="C11" s="77">
        <v>3.0595496178544299</v>
      </c>
      <c r="D11" s="8">
        <f t="shared" si="0"/>
        <v>30840.726729289378</v>
      </c>
      <c r="E11" s="8">
        <f t="shared" si="1"/>
        <v>21578.103947139643</v>
      </c>
      <c r="F11" s="5">
        <f t="shared" si="2"/>
        <v>0.42</v>
      </c>
      <c r="G11" s="2">
        <f t="shared" si="3"/>
        <v>9062.8036577986495</v>
      </c>
      <c r="H11" s="73">
        <f t="shared" si="4"/>
        <v>21777.923071490728</v>
      </c>
      <c r="I11" s="74">
        <f t="shared" si="5"/>
        <v>0.42</v>
      </c>
      <c r="J11" s="17">
        <f t="shared" si="6"/>
        <v>9062.8036577986495</v>
      </c>
      <c r="K11" s="67">
        <f t="shared" si="7"/>
        <v>21777.923071490728</v>
      </c>
      <c r="L11" s="75">
        <f t="shared" si="8"/>
        <v>0</v>
      </c>
      <c r="O11" s="23"/>
      <c r="P11" s="64"/>
    </row>
    <row r="12" spans="1:16" x14ac:dyDescent="0.25">
      <c r="A12" s="41" t="s">
        <v>7</v>
      </c>
      <c r="C12" s="77">
        <v>0.58925000826790275</v>
      </c>
      <c r="D12" s="8">
        <f t="shared" si="0"/>
        <v>5939.7299439667204</v>
      </c>
      <c r="E12" s="8">
        <f t="shared" si="1"/>
        <v>4155.8070688110865</v>
      </c>
      <c r="F12" s="5">
        <f t="shared" si="2"/>
        <v>0.42</v>
      </c>
      <c r="G12" s="2">
        <f t="shared" si="3"/>
        <v>1745.4389689006564</v>
      </c>
      <c r="H12" s="73">
        <f t="shared" si="4"/>
        <v>4194.2909750660638</v>
      </c>
      <c r="I12" s="74">
        <f t="shared" si="5"/>
        <v>0.42</v>
      </c>
      <c r="J12" s="17">
        <f t="shared" si="6"/>
        <v>1745.4389689006564</v>
      </c>
      <c r="K12" s="67">
        <f t="shared" si="7"/>
        <v>4194.2909750660638</v>
      </c>
      <c r="L12" s="75">
        <f t="shared" si="8"/>
        <v>0</v>
      </c>
      <c r="O12" s="23"/>
      <c r="P12" s="64"/>
    </row>
    <row r="13" spans="1:16" x14ac:dyDescent="0.25">
      <c r="A13" s="41" t="s">
        <v>8</v>
      </c>
      <c r="C13" s="77">
        <v>1.3534495291304987</v>
      </c>
      <c r="D13" s="8">
        <f t="shared" si="0"/>
        <v>13642.977654688619</v>
      </c>
      <c r="E13" s="8">
        <f t="shared" si="1"/>
        <v>9545.4816147958409</v>
      </c>
      <c r="F13" s="5">
        <f t="shared" si="2"/>
        <v>0.42</v>
      </c>
      <c r="G13" s="2">
        <f t="shared" si="3"/>
        <v>4009.1022782142531</v>
      </c>
      <c r="H13" s="73">
        <f t="shared" si="4"/>
        <v>9633.8753764743651</v>
      </c>
      <c r="I13" s="74">
        <f>0.4*1.2</f>
        <v>0.48</v>
      </c>
      <c r="J13" s="17">
        <f t="shared" si="6"/>
        <v>4581.8311751020037</v>
      </c>
      <c r="K13" s="67">
        <f t="shared" si="7"/>
        <v>9061.1464795866159</v>
      </c>
      <c r="L13" s="75">
        <f t="shared" si="8"/>
        <v>572.72889688774922</v>
      </c>
      <c r="O13" s="23"/>
      <c r="P13" s="64"/>
    </row>
    <row r="14" spans="1:16" x14ac:dyDescent="0.25">
      <c r="A14" s="41" t="s">
        <v>9</v>
      </c>
      <c r="C14" s="77">
        <v>1.179249718534187</v>
      </c>
      <c r="D14" s="8">
        <f t="shared" si="0"/>
        <v>11887.016998406682</v>
      </c>
      <c r="E14" s="8">
        <f t="shared" si="1"/>
        <v>8316.9015654043706</v>
      </c>
      <c r="F14" s="5">
        <f t="shared" si="2"/>
        <v>0.42</v>
      </c>
      <c r="G14" s="2">
        <f t="shared" si="3"/>
        <v>3493.0986574698354</v>
      </c>
      <c r="H14" s="73">
        <f t="shared" si="4"/>
        <v>8393.9183409368452</v>
      </c>
      <c r="I14" s="74">
        <f t="shared" si="5"/>
        <v>0.42</v>
      </c>
      <c r="J14" s="17">
        <f t="shared" si="6"/>
        <v>3493.0986574698354</v>
      </c>
      <c r="K14" s="67">
        <f t="shared" si="7"/>
        <v>8393.9183409368452</v>
      </c>
      <c r="L14" s="75">
        <f t="shared" si="8"/>
        <v>0</v>
      </c>
      <c r="O14" s="23"/>
      <c r="P14" s="64"/>
    </row>
    <row r="15" spans="1:16" x14ac:dyDescent="0.25">
      <c r="A15" s="41" t="s">
        <v>10</v>
      </c>
      <c r="C15" s="77">
        <v>1.3534495291304987</v>
      </c>
      <c r="D15" s="8">
        <f t="shared" si="0"/>
        <v>13642.977654688619</v>
      </c>
      <c r="E15" s="8">
        <f t="shared" si="1"/>
        <v>9545.4816147958409</v>
      </c>
      <c r="F15" s="5">
        <f t="shared" si="2"/>
        <v>0.42</v>
      </c>
      <c r="G15" s="2">
        <f t="shared" si="3"/>
        <v>4009.1022782142531</v>
      </c>
      <c r="H15" s="73">
        <f t="shared" si="4"/>
        <v>9633.8753764743651</v>
      </c>
      <c r="I15" s="74">
        <f t="shared" si="5"/>
        <v>0.42</v>
      </c>
      <c r="J15" s="17">
        <f t="shared" si="6"/>
        <v>4009.1022782142531</v>
      </c>
      <c r="K15" s="67">
        <f t="shared" si="7"/>
        <v>9633.8753764743651</v>
      </c>
      <c r="L15" s="75">
        <f t="shared" si="8"/>
        <v>0</v>
      </c>
      <c r="O15" s="23"/>
      <c r="P15" s="64"/>
    </row>
    <row r="16" spans="1:16" x14ac:dyDescent="0.25">
      <c r="A16" s="41" t="s">
        <v>11</v>
      </c>
      <c r="C16" s="77">
        <v>1.348449873885051</v>
      </c>
      <c r="D16" s="8">
        <f t="shared" si="0"/>
        <v>13592.580367367082</v>
      </c>
      <c r="E16" s="8">
        <f t="shared" si="1"/>
        <v>9510.2205162483424</v>
      </c>
      <c r="F16" s="5">
        <f t="shared" si="2"/>
        <v>0.42</v>
      </c>
      <c r="G16" s="2">
        <f t="shared" si="3"/>
        <v>3994.2926168243039</v>
      </c>
      <c r="H16" s="73">
        <f t="shared" si="4"/>
        <v>9598.2877505427787</v>
      </c>
      <c r="I16" s="74">
        <f>0.4*1.2</f>
        <v>0.48</v>
      </c>
      <c r="J16" s="17">
        <f t="shared" si="6"/>
        <v>4564.9058477992039</v>
      </c>
      <c r="K16" s="67">
        <f t="shared" si="7"/>
        <v>9027.6745195678777</v>
      </c>
      <c r="L16" s="75">
        <f t="shared" si="8"/>
        <v>570.61323097490094</v>
      </c>
      <c r="O16" s="23"/>
      <c r="P16" s="64"/>
    </row>
    <row r="17" spans="1:16" x14ac:dyDescent="0.25">
      <c r="A17" s="41" t="s">
        <v>12</v>
      </c>
      <c r="C17" s="77">
        <v>1.1419498275187903</v>
      </c>
      <c r="D17" s="8">
        <f t="shared" si="0"/>
        <v>11511.028408738102</v>
      </c>
      <c r="E17" s="8">
        <f t="shared" si="1"/>
        <v>8053.8364002407361</v>
      </c>
      <c r="F17" s="5">
        <f t="shared" si="2"/>
        <v>0.42</v>
      </c>
      <c r="G17" s="2">
        <f t="shared" si="3"/>
        <v>3382.611288101109</v>
      </c>
      <c r="H17" s="73">
        <f t="shared" si="4"/>
        <v>8128.4171206369938</v>
      </c>
      <c r="I17" s="74">
        <f t="shared" si="5"/>
        <v>0.42</v>
      </c>
      <c r="J17" s="17">
        <f t="shared" si="6"/>
        <v>3382.611288101109</v>
      </c>
      <c r="K17" s="67">
        <f t="shared" si="7"/>
        <v>8128.4171206369938</v>
      </c>
      <c r="L17" s="75">
        <f t="shared" si="8"/>
        <v>0</v>
      </c>
      <c r="O17" s="23"/>
      <c r="P17" s="64"/>
    </row>
    <row r="18" spans="1:16" x14ac:dyDescent="0.25">
      <c r="A18" s="41" t="s">
        <v>13</v>
      </c>
      <c r="C18" s="77">
        <v>0.75845016361876683</v>
      </c>
      <c r="D18" s="8">
        <f t="shared" si="0"/>
        <v>7645.2933129271214</v>
      </c>
      <c r="E18" s="8">
        <f t="shared" si="1"/>
        <v>5349.1260196550584</v>
      </c>
      <c r="F18" s="5">
        <f t="shared" si="2"/>
        <v>0.42</v>
      </c>
      <c r="G18" s="2">
        <f t="shared" si="3"/>
        <v>2246.6329282551246</v>
      </c>
      <c r="H18" s="73">
        <f t="shared" si="4"/>
        <v>5398.6603846719972</v>
      </c>
      <c r="I18" s="74">
        <f t="shared" si="5"/>
        <v>0.42</v>
      </c>
      <c r="J18" s="17">
        <f t="shared" si="6"/>
        <v>2246.6329282551246</v>
      </c>
      <c r="K18" s="67">
        <f t="shared" si="7"/>
        <v>5398.6603846719972</v>
      </c>
      <c r="L18" s="75">
        <f t="shared" si="8"/>
        <v>0</v>
      </c>
      <c r="O18" s="23"/>
      <c r="P18" s="64"/>
    </row>
    <row r="19" spans="1:16" x14ac:dyDescent="0.25">
      <c r="A19" s="41" t="s">
        <v>14</v>
      </c>
      <c r="C19" s="77">
        <v>0.69500035165062857</v>
      </c>
      <c r="D19" s="8">
        <f t="shared" si="0"/>
        <v>7005.7095321919633</v>
      </c>
      <c r="E19" s="8">
        <f t="shared" si="1"/>
        <v>4901.633150088498</v>
      </c>
      <c r="F19" s="5">
        <f t="shared" si="2"/>
        <v>0.42</v>
      </c>
      <c r="G19" s="2">
        <f t="shared" si="3"/>
        <v>2058.6859230371692</v>
      </c>
      <c r="H19" s="73">
        <f t="shared" si="4"/>
        <v>4947.023609154794</v>
      </c>
      <c r="I19" s="74">
        <f t="shared" si="5"/>
        <v>0.42</v>
      </c>
      <c r="J19" s="17">
        <f t="shared" si="6"/>
        <v>2058.6859230371692</v>
      </c>
      <c r="K19" s="67">
        <f t="shared" si="7"/>
        <v>4947.023609154794</v>
      </c>
      <c r="L19" s="75">
        <f t="shared" si="8"/>
        <v>0</v>
      </c>
      <c r="O19" s="23"/>
      <c r="P19" s="64"/>
    </row>
    <row r="20" spans="1:16" x14ac:dyDescent="0.25">
      <c r="A20" s="41" t="s">
        <v>15</v>
      </c>
      <c r="C20" s="77">
        <v>0.69500035165062857</v>
      </c>
      <c r="D20" s="8">
        <f t="shared" si="0"/>
        <v>7005.7095321919633</v>
      </c>
      <c r="E20" s="8">
        <f t="shared" si="1"/>
        <v>4901.633150088498</v>
      </c>
      <c r="F20" s="5">
        <f t="shared" si="2"/>
        <v>0.42</v>
      </c>
      <c r="G20" s="2">
        <f t="shared" si="3"/>
        <v>2058.6859230371692</v>
      </c>
      <c r="H20" s="73">
        <f t="shared" si="4"/>
        <v>4947.023609154794</v>
      </c>
      <c r="I20" s="74">
        <f t="shared" si="5"/>
        <v>0.42</v>
      </c>
      <c r="J20" s="17">
        <f t="shared" si="6"/>
        <v>2058.6859230371692</v>
      </c>
      <c r="K20" s="67">
        <f t="shared" si="7"/>
        <v>4947.023609154794</v>
      </c>
      <c r="L20" s="75">
        <f t="shared" si="8"/>
        <v>0</v>
      </c>
      <c r="O20" s="65"/>
      <c r="P20" s="64"/>
    </row>
    <row r="21" spans="1:16" x14ac:dyDescent="0.25">
      <c r="A21" s="41" t="s">
        <v>16</v>
      </c>
      <c r="C21" s="77">
        <v>0.75845016361876683</v>
      </c>
      <c r="D21" s="8">
        <f t="shared" si="0"/>
        <v>7645.2933129271214</v>
      </c>
      <c r="E21" s="8">
        <f t="shared" si="1"/>
        <v>5349.1260196550584</v>
      </c>
      <c r="F21" s="5">
        <f t="shared" si="2"/>
        <v>0.42</v>
      </c>
      <c r="G21" s="2">
        <f t="shared" si="3"/>
        <v>2246.6329282551246</v>
      </c>
      <c r="H21" s="73">
        <f t="shared" si="4"/>
        <v>5398.6603846719972</v>
      </c>
      <c r="I21" s="74">
        <f t="shared" si="5"/>
        <v>0.42</v>
      </c>
      <c r="J21" s="17">
        <f t="shared" si="6"/>
        <v>2246.6329282551246</v>
      </c>
      <c r="K21" s="67">
        <f t="shared" si="7"/>
        <v>5398.6603846719972</v>
      </c>
      <c r="L21" s="75">
        <f t="shared" si="8"/>
        <v>0</v>
      </c>
      <c r="O21" s="23"/>
      <c r="P21" s="64"/>
    </row>
    <row r="22" spans="1:16" x14ac:dyDescent="0.25">
      <c r="A22" s="41" t="s">
        <v>17</v>
      </c>
      <c r="C22" s="77">
        <v>1.348449873885051</v>
      </c>
      <c r="D22" s="8">
        <f t="shared" si="0"/>
        <v>13592.580367367082</v>
      </c>
      <c r="E22" s="8">
        <f t="shared" si="1"/>
        <v>9510.2205162483424</v>
      </c>
      <c r="F22" s="5">
        <f t="shared" si="2"/>
        <v>0.42</v>
      </c>
      <c r="G22" s="2">
        <f t="shared" si="3"/>
        <v>3994.2926168243039</v>
      </c>
      <c r="H22" s="73">
        <f t="shared" si="4"/>
        <v>9598.2877505427787</v>
      </c>
      <c r="I22" s="74">
        <f t="shared" si="5"/>
        <v>0.42</v>
      </c>
      <c r="J22" s="17">
        <f t="shared" si="6"/>
        <v>3994.2926168243039</v>
      </c>
      <c r="K22" s="67">
        <f t="shared" si="7"/>
        <v>9598.2877505427787</v>
      </c>
      <c r="L22" s="75">
        <f t="shared" si="8"/>
        <v>0</v>
      </c>
      <c r="O22" s="23"/>
      <c r="P22" s="64"/>
    </row>
    <row r="23" spans="1:16" ht="15.75" thickBot="1" x14ac:dyDescent="0.3">
      <c r="A23" s="42" t="s">
        <v>18</v>
      </c>
      <c r="C23" s="78">
        <v>80.06245066904205</v>
      </c>
      <c r="D23" s="8">
        <f t="shared" si="0"/>
        <v>807041.7122676709</v>
      </c>
      <c r="E23" s="8">
        <f t="shared" si="1"/>
        <v>564656.92620825686</v>
      </c>
      <c r="F23" s="5">
        <f t="shared" si="2"/>
        <v>0.42</v>
      </c>
      <c r="G23" s="2">
        <f t="shared" si="3"/>
        <v>237155.90900746788</v>
      </c>
      <c r="H23" s="73">
        <f t="shared" si="4"/>
        <v>569885.80326020299</v>
      </c>
      <c r="I23" s="74">
        <f>0.4*1.2</f>
        <v>0.48</v>
      </c>
      <c r="J23" s="17">
        <f t="shared" si="6"/>
        <v>271035.32457996329</v>
      </c>
      <c r="K23" s="67">
        <f t="shared" si="7"/>
        <v>536006.38768770755</v>
      </c>
      <c r="L23" s="75">
        <f t="shared" si="8"/>
        <v>33879.415572495433</v>
      </c>
      <c r="O23" s="23"/>
      <c r="P23" s="64"/>
    </row>
    <row r="24" spans="1:16" s="15" customFormat="1" ht="15.75" thickBot="1" x14ac:dyDescent="0.3">
      <c r="A24" s="39" t="s">
        <v>23</v>
      </c>
      <c r="C24" s="66">
        <f>SUM(C6:C23)</f>
        <v>100</v>
      </c>
      <c r="D24" s="43">
        <f>SUM(D6:D23)</f>
        <v>1008015.2500000001</v>
      </c>
      <c r="E24" s="43">
        <f>SUM(E6:E23)</f>
        <v>705270.60000000009</v>
      </c>
      <c r="F24" s="44"/>
      <c r="G24" s="43">
        <f>SUM(G6:G23)</f>
        <v>296213.652</v>
      </c>
      <c r="H24" s="47">
        <f>SUM(H6:H23)</f>
        <v>711801.598</v>
      </c>
      <c r="I24" s="45"/>
      <c r="J24" s="46">
        <f>SUM(J6:J23)</f>
        <v>332558.74967084732</v>
      </c>
      <c r="K24" s="46">
        <f>SUM(K6:K23)</f>
        <v>675456.50032915268</v>
      </c>
      <c r="L24" s="46">
        <f>SUM(L6:L23)</f>
        <v>36345.097670847324</v>
      </c>
      <c r="O24" s="24"/>
      <c r="P24" s="24"/>
    </row>
    <row r="25" spans="1:16" s="79" customFormat="1" ht="33.75" customHeight="1" x14ac:dyDescent="0.2">
      <c r="C25" s="91" t="s">
        <v>46</v>
      </c>
      <c r="D25" s="91"/>
      <c r="E25" s="91"/>
      <c r="F25" s="91"/>
      <c r="G25" s="91"/>
      <c r="H25" s="91"/>
      <c r="I25" s="91"/>
      <c r="J25" s="91"/>
      <c r="K25" s="91"/>
      <c r="L25" s="91"/>
    </row>
    <row r="29" spans="1:16" x14ac:dyDescent="0.25">
      <c r="D29" s="15" t="s">
        <v>25</v>
      </c>
    </row>
    <row r="30" spans="1:16" x14ac:dyDescent="0.25">
      <c r="D30" t="s">
        <v>24</v>
      </c>
      <c r="H30" s="23">
        <v>705270.6</v>
      </c>
    </row>
    <row r="31" spans="1:16" x14ac:dyDescent="0.25">
      <c r="D31" t="s">
        <v>26</v>
      </c>
      <c r="H31" s="23">
        <v>302744.65000000002</v>
      </c>
    </row>
    <row r="32" spans="1:16" x14ac:dyDescent="0.25">
      <c r="D32" s="15" t="s">
        <v>27</v>
      </c>
      <c r="H32" s="24">
        <f>SUM(H30:H31)</f>
        <v>1008015.25</v>
      </c>
    </row>
  </sheetData>
  <mergeCells count="4">
    <mergeCell ref="D2:L2"/>
    <mergeCell ref="D3:H3"/>
    <mergeCell ref="I3:L3"/>
    <mergeCell ref="C25:L2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5" sqref="P15"/>
    </sheetView>
  </sheetViews>
  <sheetFormatPr defaultRowHeight="15" x14ac:dyDescent="0.25"/>
  <cols>
    <col min="1" max="1" width="15.140625" customWidth="1"/>
    <col min="2" max="2" width="2" customWidth="1"/>
    <col min="3" max="3" width="15.85546875" customWidth="1"/>
    <col min="4" max="4" width="14.5703125" customWidth="1"/>
    <col min="5" max="5" width="10.85546875" customWidth="1"/>
    <col min="6" max="6" width="13.28515625" customWidth="1"/>
    <col min="7" max="7" width="11.42578125" customWidth="1"/>
    <col min="8" max="8" width="12.85546875" customWidth="1"/>
    <col min="9" max="9" width="12.28515625" customWidth="1"/>
    <col min="10" max="10" width="12.140625" customWidth="1"/>
    <col min="11" max="11" width="12" customWidth="1"/>
    <col min="12" max="12" width="13.28515625" customWidth="1"/>
    <col min="16" max="16" width="23.28515625" customWidth="1"/>
    <col min="17" max="17" width="11.140625" customWidth="1"/>
  </cols>
  <sheetData>
    <row r="1" spans="1:17" ht="21.75" customHeight="1" thickBot="1" x14ac:dyDescent="0.3">
      <c r="A1" s="16" t="s">
        <v>40</v>
      </c>
      <c r="C1" s="16"/>
    </row>
    <row r="2" spans="1:17" ht="15.75" thickBot="1" x14ac:dyDescent="0.3">
      <c r="A2" s="35"/>
      <c r="C2" s="18"/>
      <c r="D2" s="92" t="s">
        <v>22</v>
      </c>
      <c r="E2" s="92"/>
      <c r="F2" s="92"/>
      <c r="G2" s="92"/>
      <c r="H2" s="92"/>
      <c r="I2" s="92"/>
      <c r="J2" s="92"/>
      <c r="K2" s="92"/>
      <c r="L2" s="93"/>
    </row>
    <row r="3" spans="1:17" ht="15" customHeight="1" x14ac:dyDescent="0.25">
      <c r="A3" s="36"/>
      <c r="C3" s="19"/>
      <c r="D3" s="94" t="s">
        <v>19</v>
      </c>
      <c r="E3" s="95"/>
      <c r="F3" s="95"/>
      <c r="G3" s="95"/>
      <c r="H3" s="96"/>
      <c r="I3" s="97" t="s">
        <v>20</v>
      </c>
      <c r="J3" s="98"/>
      <c r="K3" s="98"/>
      <c r="L3" s="99"/>
    </row>
    <row r="4" spans="1:17" ht="39" customHeight="1" x14ac:dyDescent="0.25">
      <c r="A4" s="37" t="s">
        <v>0</v>
      </c>
      <c r="C4" s="25" t="s">
        <v>38</v>
      </c>
      <c r="D4" s="34" t="s">
        <v>31</v>
      </c>
      <c r="E4" s="26" t="s">
        <v>43</v>
      </c>
      <c r="F4" s="26" t="s">
        <v>28</v>
      </c>
      <c r="G4" s="26" t="s">
        <v>32</v>
      </c>
      <c r="H4" s="28" t="s">
        <v>33</v>
      </c>
      <c r="I4" s="63" t="s">
        <v>28</v>
      </c>
      <c r="J4" s="26" t="s">
        <v>32</v>
      </c>
      <c r="K4" s="28" t="s">
        <v>33</v>
      </c>
      <c r="L4" s="53" t="s">
        <v>37</v>
      </c>
    </row>
    <row r="5" spans="1:17" s="27" customFormat="1" ht="12" customHeight="1" thickBot="1" x14ac:dyDescent="0.3">
      <c r="A5" s="38"/>
      <c r="C5" s="54">
        <v>1</v>
      </c>
      <c r="D5" s="55">
        <v>2</v>
      </c>
      <c r="E5" s="56">
        <v>3</v>
      </c>
      <c r="F5" s="57" t="s">
        <v>44</v>
      </c>
      <c r="G5" s="56" t="s">
        <v>29</v>
      </c>
      <c r="H5" s="58" t="s">
        <v>30</v>
      </c>
      <c r="I5" s="59" t="s">
        <v>45</v>
      </c>
      <c r="J5" s="60" t="s">
        <v>34</v>
      </c>
      <c r="K5" s="61" t="s">
        <v>35</v>
      </c>
      <c r="L5" s="62" t="s">
        <v>36</v>
      </c>
    </row>
    <row r="6" spans="1:17" x14ac:dyDescent="0.25">
      <c r="A6" s="40" t="s">
        <v>1</v>
      </c>
      <c r="C6" s="20"/>
      <c r="D6" s="6"/>
      <c r="E6" s="3"/>
      <c r="F6" s="3"/>
      <c r="G6" s="3"/>
      <c r="H6" s="29"/>
      <c r="I6" s="32"/>
      <c r="J6" s="9"/>
      <c r="K6" s="50"/>
      <c r="L6" s="10"/>
      <c r="P6" s="23"/>
      <c r="Q6" s="64"/>
    </row>
    <row r="7" spans="1:17" x14ac:dyDescent="0.25">
      <c r="A7" s="41" t="s">
        <v>2</v>
      </c>
      <c r="C7" s="21"/>
      <c r="D7" s="7"/>
      <c r="E7" s="1"/>
      <c r="F7" s="1"/>
      <c r="G7" s="1"/>
      <c r="H7" s="30"/>
      <c r="I7" s="33"/>
      <c r="J7" s="11"/>
      <c r="K7" s="51"/>
      <c r="L7" s="12"/>
      <c r="P7" s="23"/>
      <c r="Q7" s="64"/>
    </row>
    <row r="8" spans="1:17" x14ac:dyDescent="0.25">
      <c r="A8" s="41" t="s">
        <v>3</v>
      </c>
      <c r="C8" s="21">
        <v>0.68</v>
      </c>
      <c r="D8" s="8">
        <f>$H$32*$C8/100</f>
        <v>1754.4612000000002</v>
      </c>
      <c r="E8" s="8">
        <f>$H$30*$C8/100</f>
        <v>1698.9732000000001</v>
      </c>
      <c r="F8" s="5">
        <f>0.3*1.2</f>
        <v>0.36</v>
      </c>
      <c r="G8" s="4">
        <f>E8*F8</f>
        <v>611.63035200000002</v>
      </c>
      <c r="H8" s="31">
        <f>D8-G8</f>
        <v>1142.8308480000001</v>
      </c>
      <c r="I8" s="33">
        <f>0.4*1.2</f>
        <v>0.48</v>
      </c>
      <c r="J8" s="13">
        <f>E8*I8</f>
        <v>815.50713600000006</v>
      </c>
      <c r="K8" s="52">
        <f>D8-J8</f>
        <v>938.95406400000013</v>
      </c>
      <c r="L8" s="14">
        <f>H8-K8</f>
        <v>203.87678399999993</v>
      </c>
      <c r="P8" s="23"/>
      <c r="Q8" s="64"/>
    </row>
    <row r="9" spans="1:17" x14ac:dyDescent="0.25">
      <c r="A9" s="41" t="s">
        <v>4</v>
      </c>
      <c r="C9" s="21">
        <v>1.1299999999999999</v>
      </c>
      <c r="D9" s="8">
        <f>$H$32*$C9/100</f>
        <v>2915.5016999999998</v>
      </c>
      <c r="E9" s="8">
        <f>$H$30*$C9/100</f>
        <v>2823.2937000000002</v>
      </c>
      <c r="F9" s="5">
        <f t="shared" ref="F9:F23" si="0">0.3*1.2</f>
        <v>0.36</v>
      </c>
      <c r="G9" s="4">
        <f t="shared" ref="G9:G23" si="1">E9*F9</f>
        <v>1016.3857320000001</v>
      </c>
      <c r="H9" s="31">
        <f t="shared" ref="H9:H23" si="2">D9-G9</f>
        <v>1899.1159679999996</v>
      </c>
      <c r="I9" s="33">
        <f t="shared" ref="I9:I23" si="3">0.4*1.2</f>
        <v>0.48</v>
      </c>
      <c r="J9" s="13">
        <f t="shared" ref="J9:J23" si="4">E9*I9</f>
        <v>1355.1809760000001</v>
      </c>
      <c r="K9" s="52">
        <f t="shared" ref="K9:K23" si="5">D9-J9</f>
        <v>1560.3207239999997</v>
      </c>
      <c r="L9" s="14">
        <f t="shared" ref="L9:L23" si="6">H9-K9</f>
        <v>338.79524399999991</v>
      </c>
      <c r="P9" s="23"/>
      <c r="Q9" s="64"/>
    </row>
    <row r="10" spans="1:17" x14ac:dyDescent="0.25">
      <c r="A10" s="41" t="s">
        <v>5</v>
      </c>
      <c r="C10" s="21"/>
      <c r="D10" s="8"/>
      <c r="E10" s="8"/>
      <c r="F10" s="5"/>
      <c r="G10" s="4"/>
      <c r="H10" s="31"/>
      <c r="I10" s="33"/>
      <c r="J10" s="13"/>
      <c r="K10" s="52"/>
      <c r="L10" s="14">
        <f t="shared" si="6"/>
        <v>0</v>
      </c>
      <c r="P10" s="23"/>
      <c r="Q10" s="64"/>
    </row>
    <row r="11" spans="1:17" x14ac:dyDescent="0.25">
      <c r="A11" s="41" t="s">
        <v>6</v>
      </c>
      <c r="C11" s="21"/>
      <c r="D11" s="8"/>
      <c r="E11" s="8"/>
      <c r="F11" s="5"/>
      <c r="G11" s="4"/>
      <c r="H11" s="31"/>
      <c r="I11" s="33"/>
      <c r="J11" s="13"/>
      <c r="K11" s="52"/>
      <c r="L11" s="14">
        <f t="shared" si="6"/>
        <v>0</v>
      </c>
      <c r="P11" s="23"/>
      <c r="Q11" s="64"/>
    </row>
    <row r="12" spans="1:17" x14ac:dyDescent="0.25">
      <c r="A12" s="41" t="s">
        <v>7</v>
      </c>
      <c r="C12" s="21"/>
      <c r="D12" s="8"/>
      <c r="E12" s="8"/>
      <c r="F12" s="5"/>
      <c r="G12" s="4"/>
      <c r="H12" s="31"/>
      <c r="I12" s="33"/>
      <c r="J12" s="13"/>
      <c r="K12" s="52"/>
      <c r="L12" s="14">
        <f t="shared" si="6"/>
        <v>0</v>
      </c>
      <c r="P12" s="23"/>
      <c r="Q12" s="64"/>
    </row>
    <row r="13" spans="1:17" x14ac:dyDescent="0.25">
      <c r="A13" s="41" t="s">
        <v>8</v>
      </c>
      <c r="C13" s="21">
        <v>0.67</v>
      </c>
      <c r="D13" s="8">
        <f>$H$32*$C13/100</f>
        <v>1728.6603</v>
      </c>
      <c r="E13" s="8">
        <f>$H$30*$C13/100</f>
        <v>1673.9883000000002</v>
      </c>
      <c r="F13" s="5">
        <f t="shared" si="0"/>
        <v>0.36</v>
      </c>
      <c r="G13" s="4">
        <f t="shared" si="1"/>
        <v>602.63578800000005</v>
      </c>
      <c r="H13" s="31">
        <f t="shared" si="2"/>
        <v>1126.024512</v>
      </c>
      <c r="I13" s="33">
        <f t="shared" si="3"/>
        <v>0.48</v>
      </c>
      <c r="J13" s="13">
        <f t="shared" si="4"/>
        <v>803.51438400000006</v>
      </c>
      <c r="K13" s="52">
        <f t="shared" si="5"/>
        <v>925.14591599999994</v>
      </c>
      <c r="L13" s="14">
        <f t="shared" si="6"/>
        <v>200.87859600000002</v>
      </c>
      <c r="P13" s="23"/>
      <c r="Q13" s="64"/>
    </row>
    <row r="14" spans="1:17" x14ac:dyDescent="0.25">
      <c r="A14" s="41" t="s">
        <v>9</v>
      </c>
      <c r="C14" s="21"/>
      <c r="D14" s="8"/>
      <c r="E14" s="8"/>
      <c r="F14" s="5"/>
      <c r="G14" s="4"/>
      <c r="H14" s="31"/>
      <c r="I14" s="33"/>
      <c r="J14" s="13"/>
      <c r="K14" s="52"/>
      <c r="L14" s="14">
        <f t="shared" si="6"/>
        <v>0</v>
      </c>
      <c r="P14" s="23"/>
      <c r="Q14" s="64"/>
    </row>
    <row r="15" spans="1:17" x14ac:dyDescent="0.25">
      <c r="A15" s="41" t="s">
        <v>10</v>
      </c>
      <c r="C15" s="21"/>
      <c r="D15" s="8"/>
      <c r="E15" s="8"/>
      <c r="F15" s="5"/>
      <c r="G15" s="4"/>
      <c r="H15" s="31"/>
      <c r="I15" s="33"/>
      <c r="J15" s="13"/>
      <c r="K15" s="52"/>
      <c r="L15" s="14">
        <f t="shared" si="6"/>
        <v>0</v>
      </c>
      <c r="P15" s="23"/>
      <c r="Q15" s="64"/>
    </row>
    <row r="16" spans="1:17" x14ac:dyDescent="0.25">
      <c r="A16" s="41" t="s">
        <v>11</v>
      </c>
      <c r="C16" s="21">
        <v>0.81</v>
      </c>
      <c r="D16" s="8">
        <f>$H$32*$C16/100</f>
        <v>2089.8729000000003</v>
      </c>
      <c r="E16" s="8">
        <f>$H$30*$C16/100</f>
        <v>2023.7769000000001</v>
      </c>
      <c r="F16" s="5">
        <f t="shared" si="0"/>
        <v>0.36</v>
      </c>
      <c r="G16" s="4">
        <f t="shared" si="1"/>
        <v>728.55968399999995</v>
      </c>
      <c r="H16" s="31">
        <f t="shared" si="2"/>
        <v>1361.3132160000005</v>
      </c>
      <c r="I16" s="33">
        <f t="shared" si="3"/>
        <v>0.48</v>
      </c>
      <c r="J16" s="13">
        <f t="shared" si="4"/>
        <v>971.41291200000001</v>
      </c>
      <c r="K16" s="52">
        <f t="shared" si="5"/>
        <v>1118.4599880000003</v>
      </c>
      <c r="L16" s="14">
        <f t="shared" si="6"/>
        <v>242.85322800000017</v>
      </c>
      <c r="P16" s="23"/>
      <c r="Q16" s="64"/>
    </row>
    <row r="17" spans="1:17" x14ac:dyDescent="0.25">
      <c r="A17" s="41" t="s">
        <v>12</v>
      </c>
      <c r="C17" s="21"/>
      <c r="D17" s="8"/>
      <c r="E17" s="8"/>
      <c r="F17" s="5"/>
      <c r="G17" s="4"/>
      <c r="H17" s="31"/>
      <c r="I17" s="33"/>
      <c r="J17" s="13"/>
      <c r="K17" s="52"/>
      <c r="L17" s="14">
        <f t="shared" si="6"/>
        <v>0</v>
      </c>
      <c r="P17" s="23"/>
      <c r="Q17" s="64"/>
    </row>
    <row r="18" spans="1:17" x14ac:dyDescent="0.25">
      <c r="A18" s="41" t="s">
        <v>13</v>
      </c>
      <c r="C18" s="21"/>
      <c r="D18" s="8"/>
      <c r="E18" s="8"/>
      <c r="F18" s="5"/>
      <c r="G18" s="4"/>
      <c r="H18" s="31"/>
      <c r="I18" s="33"/>
      <c r="J18" s="13"/>
      <c r="K18" s="52"/>
      <c r="L18" s="14">
        <f t="shared" si="6"/>
        <v>0</v>
      </c>
      <c r="P18" s="23"/>
      <c r="Q18" s="64"/>
    </row>
    <row r="19" spans="1:17" x14ac:dyDescent="0.25">
      <c r="A19" s="41" t="s">
        <v>14</v>
      </c>
      <c r="C19" s="21"/>
      <c r="D19" s="8"/>
      <c r="E19" s="8"/>
      <c r="F19" s="5"/>
      <c r="G19" s="4"/>
      <c r="H19" s="31"/>
      <c r="I19" s="33"/>
      <c r="J19" s="13"/>
      <c r="K19" s="52"/>
      <c r="L19" s="14">
        <f t="shared" si="6"/>
        <v>0</v>
      </c>
      <c r="P19" s="23"/>
      <c r="Q19" s="64"/>
    </row>
    <row r="20" spans="1:17" x14ac:dyDescent="0.25">
      <c r="A20" s="41" t="s">
        <v>15</v>
      </c>
      <c r="C20" s="21"/>
      <c r="D20" s="8"/>
      <c r="E20" s="8"/>
      <c r="F20" s="5"/>
      <c r="G20" s="4"/>
      <c r="H20" s="31"/>
      <c r="I20" s="33"/>
      <c r="J20" s="13"/>
      <c r="K20" s="52"/>
      <c r="L20" s="14">
        <f t="shared" si="6"/>
        <v>0</v>
      </c>
      <c r="P20" s="65"/>
      <c r="Q20" s="64"/>
    </row>
    <row r="21" spans="1:17" x14ac:dyDescent="0.25">
      <c r="A21" s="41" t="s">
        <v>16</v>
      </c>
      <c r="C21" s="21"/>
      <c r="D21" s="8"/>
      <c r="E21" s="8"/>
      <c r="F21" s="5"/>
      <c r="G21" s="4"/>
      <c r="H21" s="31"/>
      <c r="I21" s="33"/>
      <c r="J21" s="13"/>
      <c r="K21" s="52"/>
      <c r="L21" s="14">
        <f t="shared" si="6"/>
        <v>0</v>
      </c>
      <c r="P21" s="23"/>
      <c r="Q21" s="64"/>
    </row>
    <row r="22" spans="1:17" x14ac:dyDescent="0.25">
      <c r="A22" s="41" t="s">
        <v>17</v>
      </c>
      <c r="C22" s="21"/>
      <c r="D22" s="8"/>
      <c r="E22" s="8"/>
      <c r="F22" s="5"/>
      <c r="G22" s="4"/>
      <c r="H22" s="31"/>
      <c r="I22" s="33"/>
      <c r="J22" s="13"/>
      <c r="K22" s="52"/>
      <c r="L22" s="14">
        <f t="shared" si="6"/>
        <v>0</v>
      </c>
      <c r="P22" s="23"/>
      <c r="Q22" s="64"/>
    </row>
    <row r="23" spans="1:17" ht="15.75" thickBot="1" x14ac:dyDescent="0.3">
      <c r="A23" s="42" t="s">
        <v>18</v>
      </c>
      <c r="C23" s="22">
        <v>96.71</v>
      </c>
      <c r="D23" s="8">
        <f>$H$32*$C23/100</f>
        <v>249520.50389999998</v>
      </c>
      <c r="E23" s="8">
        <f>$H$30*$C23/100</f>
        <v>241628.96789999999</v>
      </c>
      <c r="F23" s="5">
        <f t="shared" si="0"/>
        <v>0.36</v>
      </c>
      <c r="G23" s="4">
        <f t="shared" si="1"/>
        <v>86986.42844399999</v>
      </c>
      <c r="H23" s="31">
        <f t="shared" si="2"/>
        <v>162534.07545599999</v>
      </c>
      <c r="I23" s="33">
        <f t="shared" si="3"/>
        <v>0.48</v>
      </c>
      <c r="J23" s="13">
        <f t="shared" si="4"/>
        <v>115981.90459199999</v>
      </c>
      <c r="K23" s="52">
        <f t="shared" si="5"/>
        <v>133538.599308</v>
      </c>
      <c r="L23" s="14">
        <f t="shared" si="6"/>
        <v>28995.476147999987</v>
      </c>
      <c r="P23" s="23"/>
      <c r="Q23" s="64"/>
    </row>
    <row r="24" spans="1:17" s="15" customFormat="1" ht="15.75" thickBot="1" x14ac:dyDescent="0.3">
      <c r="A24" s="39" t="s">
        <v>23</v>
      </c>
      <c r="C24" s="66">
        <f>SUM(C6:C23)</f>
        <v>100</v>
      </c>
      <c r="D24" s="43">
        <f>SUM(D6:D23)</f>
        <v>258008.99999999997</v>
      </c>
      <c r="E24" s="43">
        <f>SUM(E6:E23)</f>
        <v>249849</v>
      </c>
      <c r="F24" s="44"/>
      <c r="G24" s="43">
        <f>SUM(G6:G23)</f>
        <v>89945.639999999985</v>
      </c>
      <c r="H24" s="47">
        <f>SUM(H6:H23)</f>
        <v>168063.35999999999</v>
      </c>
      <c r="I24" s="48"/>
      <c r="J24" s="46">
        <f>SUM(J6:J23)</f>
        <v>119927.51999999999</v>
      </c>
      <c r="K24" s="46">
        <f>SUM(K6:K23)</f>
        <v>138081.48000000001</v>
      </c>
      <c r="L24" s="49">
        <f>SUM(L6:L23)</f>
        <v>29981.879999999986</v>
      </c>
      <c r="P24" s="24"/>
      <c r="Q24" s="24"/>
    </row>
    <row r="25" spans="1:17" ht="33" customHeight="1" x14ac:dyDescent="0.25">
      <c r="C25" s="100" t="s">
        <v>47</v>
      </c>
      <c r="D25" s="100"/>
      <c r="E25" s="100"/>
      <c r="F25" s="100"/>
      <c r="G25" s="100"/>
      <c r="H25" s="100"/>
      <c r="I25" s="100"/>
      <c r="J25" s="100"/>
      <c r="K25" s="100"/>
      <c r="L25" s="100"/>
    </row>
    <row r="29" spans="1:17" x14ac:dyDescent="0.25">
      <c r="D29" s="15" t="s">
        <v>25</v>
      </c>
    </row>
    <row r="30" spans="1:17" x14ac:dyDescent="0.25">
      <c r="D30" t="s">
        <v>24</v>
      </c>
      <c r="H30" s="23">
        <v>249849</v>
      </c>
    </row>
    <row r="31" spans="1:17" x14ac:dyDescent="0.25">
      <c r="D31" t="s">
        <v>26</v>
      </c>
      <c r="H31" s="23">
        <v>8160</v>
      </c>
    </row>
    <row r="32" spans="1:17" x14ac:dyDescent="0.25">
      <c r="D32" s="15" t="s">
        <v>27</v>
      </c>
      <c r="H32" s="24">
        <f>SUM(H30:H31)</f>
        <v>258009</v>
      </c>
    </row>
  </sheetData>
  <mergeCells count="4">
    <mergeCell ref="D2:L2"/>
    <mergeCell ref="D3:H3"/>
    <mergeCell ref="I3:L3"/>
    <mergeCell ref="C25:L2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MIRM</vt:lpstr>
      <vt:lpstr>MUVOON</vt:lpstr>
      <vt:lpstr>MIRM!Področje_tiskanja</vt:lpstr>
      <vt:lpstr>MUVOON!Področje_tiskanja</vt:lpstr>
      <vt:lpstr>MIRM!Tiskanje_naslovov</vt:lpstr>
      <vt:lpstr>MUVOON!Tiskanje_naslovov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KOBAL</dc:creator>
  <cp:lastModifiedBy>LL</cp:lastModifiedBy>
  <cp:lastPrinted>2019-06-10T12:38:35Z</cp:lastPrinted>
  <dcterms:created xsi:type="dcterms:W3CDTF">2019-05-28T07:03:00Z</dcterms:created>
  <dcterms:modified xsi:type="dcterms:W3CDTF">2019-11-08T15:44:29Z</dcterms:modified>
</cp:coreProperties>
</file>