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9155" windowHeight="14370"/>
  </bookViews>
  <sheets>
    <sheet name="List1" sheetId="1" r:id="rId1"/>
  </sheets>
  <calcPr calcId="125725"/>
</workbook>
</file>

<file path=xl/calcChain.xml><?xml version="1.0" encoding="utf-8"?>
<calcChain xmlns="http://schemas.openxmlformats.org/spreadsheetml/2006/main">
  <c r="C126" i="1"/>
  <c r="G125"/>
  <c r="F125"/>
  <c r="E124"/>
  <c r="D124"/>
  <c r="F124" s="1"/>
  <c r="C124"/>
  <c r="G124" s="1"/>
  <c r="G123"/>
  <c r="F123"/>
  <c r="G122"/>
  <c r="F122"/>
  <c r="G121"/>
  <c r="F121"/>
  <c r="G120"/>
  <c r="F120"/>
  <c r="E119"/>
  <c r="D119"/>
  <c r="C119"/>
  <c r="G118"/>
  <c r="F118"/>
  <c r="F117"/>
  <c r="E117"/>
  <c r="D117"/>
  <c r="C117"/>
  <c r="G117" s="1"/>
  <c r="G116"/>
  <c r="F116"/>
  <c r="E115"/>
  <c r="D115"/>
  <c r="F115" s="1"/>
  <c r="C115"/>
  <c r="G114"/>
  <c r="F114"/>
  <c r="G113"/>
  <c r="F113"/>
  <c r="G112"/>
  <c r="F112"/>
  <c r="G111"/>
  <c r="F111"/>
  <c r="G110"/>
  <c r="F110"/>
  <c r="G109"/>
  <c r="F109"/>
  <c r="G108"/>
  <c r="F108"/>
  <c r="G107"/>
  <c r="F107"/>
  <c r="G106"/>
  <c r="F106"/>
  <c r="G105"/>
  <c r="F105"/>
  <c r="G104"/>
  <c r="F104"/>
  <c r="G103"/>
  <c r="F103"/>
  <c r="E102"/>
  <c r="D102"/>
  <c r="C102"/>
  <c r="G100"/>
  <c r="F100"/>
  <c r="E99"/>
  <c r="D99"/>
  <c r="F99" s="1"/>
  <c r="C99"/>
  <c r="G98"/>
  <c r="F98"/>
  <c r="F97"/>
  <c r="E97"/>
  <c r="D97"/>
  <c r="C97"/>
  <c r="D96"/>
  <c r="G95"/>
  <c r="F95"/>
  <c r="E94"/>
  <c r="F94" s="1"/>
  <c r="D94"/>
  <c r="C94"/>
  <c r="G93"/>
  <c r="F93"/>
  <c r="G92"/>
  <c r="F92"/>
  <c r="E91"/>
  <c r="D91"/>
  <c r="C91"/>
  <c r="G90"/>
  <c r="F90"/>
  <c r="E89"/>
  <c r="F89" s="1"/>
  <c r="D89"/>
  <c r="C89"/>
  <c r="G88"/>
  <c r="F88"/>
  <c r="G87"/>
  <c r="F87"/>
  <c r="G86"/>
  <c r="F86"/>
  <c r="E85"/>
  <c r="D85"/>
  <c r="C85"/>
  <c r="G83"/>
  <c r="F83"/>
  <c r="G82"/>
  <c r="F82"/>
  <c r="G81"/>
  <c r="F81"/>
  <c r="G80"/>
  <c r="F80"/>
  <c r="G79"/>
  <c r="F79"/>
  <c r="G78"/>
  <c r="F78"/>
  <c r="G77"/>
  <c r="F77"/>
  <c r="G76"/>
  <c r="F76"/>
  <c r="G75"/>
  <c r="F75"/>
  <c r="G74"/>
  <c r="F74"/>
  <c r="G73"/>
  <c r="F73"/>
  <c r="G72"/>
  <c r="F72"/>
  <c r="G71"/>
  <c r="F71"/>
  <c r="G70"/>
  <c r="F70"/>
  <c r="E69"/>
  <c r="D69"/>
  <c r="C69"/>
  <c r="G68"/>
  <c r="F68"/>
  <c r="G67"/>
  <c r="F67"/>
  <c r="G66"/>
  <c r="F66"/>
  <c r="G65"/>
  <c r="F65"/>
  <c r="G64"/>
  <c r="F64"/>
  <c r="E63"/>
  <c r="D63"/>
  <c r="C63"/>
  <c r="G62"/>
  <c r="F62"/>
  <c r="G61"/>
  <c r="F61"/>
  <c r="G60"/>
  <c r="F60"/>
  <c r="G59"/>
  <c r="F59"/>
  <c r="E58"/>
  <c r="D58"/>
  <c r="C58"/>
  <c r="G57"/>
  <c r="F57"/>
  <c r="E56"/>
  <c r="F56" s="1"/>
  <c r="D56"/>
  <c r="C56"/>
  <c r="G55"/>
  <c r="F55"/>
  <c r="G54"/>
  <c r="F54"/>
  <c r="G53"/>
  <c r="F53"/>
  <c r="G52"/>
  <c r="F52"/>
  <c r="G51"/>
  <c r="F51"/>
  <c r="G50"/>
  <c r="F50"/>
  <c r="G49"/>
  <c r="F49"/>
  <c r="G48"/>
  <c r="F48"/>
  <c r="G47"/>
  <c r="F47"/>
  <c r="G46"/>
  <c r="F46"/>
  <c r="G45"/>
  <c r="F45"/>
  <c r="G44"/>
  <c r="F44"/>
  <c r="E43"/>
  <c r="D43"/>
  <c r="C43"/>
  <c r="G42"/>
  <c r="F42"/>
  <c r="G41"/>
  <c r="F41"/>
  <c r="G40"/>
  <c r="F40"/>
  <c r="E39"/>
  <c r="D39"/>
  <c r="C39"/>
  <c r="G37"/>
  <c r="F37"/>
  <c r="E36"/>
  <c r="D36"/>
  <c r="F36" s="1"/>
  <c r="C36"/>
  <c r="G35"/>
  <c r="F35"/>
  <c r="G34"/>
  <c r="F34"/>
  <c r="G33"/>
  <c r="F33"/>
  <c r="G32"/>
  <c r="F32"/>
  <c r="G31"/>
  <c r="F31"/>
  <c r="G30"/>
  <c r="F30"/>
  <c r="E29"/>
  <c r="D29"/>
  <c r="C29"/>
  <c r="G28"/>
  <c r="F28"/>
  <c r="G27"/>
  <c r="F27"/>
  <c r="E26"/>
  <c r="D26"/>
  <c r="C26"/>
  <c r="G25"/>
  <c r="F25"/>
  <c r="G24"/>
  <c r="F24"/>
  <c r="G23"/>
  <c r="F23"/>
  <c r="E22"/>
  <c r="D22"/>
  <c r="C22"/>
  <c r="G21"/>
  <c r="F21"/>
  <c r="G20"/>
  <c r="F20"/>
  <c r="E19"/>
  <c r="F19" s="1"/>
  <c r="D19"/>
  <c r="C19"/>
  <c r="G18"/>
  <c r="F18"/>
  <c r="G17"/>
  <c r="F17"/>
  <c r="E16"/>
  <c r="D16"/>
  <c r="F16" s="1"/>
  <c r="C16"/>
  <c r="G15"/>
  <c r="F15"/>
  <c r="G14"/>
  <c r="F14"/>
  <c r="G13"/>
  <c r="F13"/>
  <c r="G12"/>
  <c r="F12"/>
  <c r="G11"/>
  <c r="F11"/>
  <c r="G10"/>
  <c r="F10"/>
  <c r="E9"/>
  <c r="D9"/>
  <c r="C9"/>
  <c r="G8"/>
  <c r="F8"/>
  <c r="F7"/>
  <c r="E7"/>
  <c r="D7"/>
  <c r="C7"/>
  <c r="F91" l="1"/>
  <c r="F119"/>
  <c r="G119"/>
  <c r="G115"/>
  <c r="E101"/>
  <c r="D101"/>
  <c r="C101"/>
  <c r="F102"/>
  <c r="G102"/>
  <c r="G99"/>
  <c r="E96"/>
  <c r="F96" s="1"/>
  <c r="C96"/>
  <c r="G97"/>
  <c r="G94"/>
  <c r="G91"/>
  <c r="C84"/>
  <c r="E84"/>
  <c r="G89"/>
  <c r="D84"/>
  <c r="F85"/>
  <c r="G85"/>
  <c r="F69"/>
  <c r="G69"/>
  <c r="F63"/>
  <c r="G63"/>
  <c r="F58"/>
  <c r="G58"/>
  <c r="G56"/>
  <c r="F43"/>
  <c r="G43"/>
  <c r="D38"/>
  <c r="E38"/>
  <c r="C38"/>
  <c r="F39"/>
  <c r="G39"/>
  <c r="G36"/>
  <c r="F29"/>
  <c r="G29"/>
  <c r="F26"/>
  <c r="G26"/>
  <c r="F22"/>
  <c r="G22"/>
  <c r="G19"/>
  <c r="G16"/>
  <c r="F9"/>
  <c r="G9"/>
  <c r="E6"/>
  <c r="D6"/>
  <c r="C6"/>
  <c r="G7"/>
  <c r="E126" l="1"/>
  <c r="G126" s="1"/>
  <c r="D126"/>
  <c r="G101"/>
  <c r="F101"/>
  <c r="G96"/>
  <c r="G84"/>
  <c r="F84"/>
  <c r="F38"/>
  <c r="G38"/>
  <c r="F6"/>
  <c r="G6"/>
  <c r="F126" l="1"/>
</calcChain>
</file>

<file path=xl/sharedStrings.xml><?xml version="1.0" encoding="utf-8"?>
<sst xmlns="http://schemas.openxmlformats.org/spreadsheetml/2006/main" count="250" uniqueCount="243">
  <si>
    <t>Konto</t>
  </si>
  <si>
    <t>Opis</t>
  </si>
  <si>
    <t>Realizacija: 2013</t>
  </si>
  <si>
    <t>Veljavni proračun: 2014/3</t>
  </si>
  <si>
    <t>OSN: Osnutek 2015</t>
  </si>
  <si>
    <t>Indeks 5:4</t>
  </si>
  <si>
    <t>Indeks 5:3</t>
  </si>
  <si>
    <t>70</t>
  </si>
  <si>
    <t>DAVČNI PRIHODKI</t>
  </si>
  <si>
    <t>7000</t>
  </si>
  <si>
    <t>DOHODNINA</t>
  </si>
  <si>
    <t>700020</t>
  </si>
  <si>
    <t>DOHODNINA - ODSTOPLJENI VIR OBČINAM</t>
  </si>
  <si>
    <t>7030</t>
  </si>
  <si>
    <t>DAVKI NA NEPREMIČNINE</t>
  </si>
  <si>
    <t>703000</t>
  </si>
  <si>
    <t>DAVEK OD PREMOŽENJA OD STAVB-OD FIZIČNIH OSEB</t>
  </si>
  <si>
    <t>703001</t>
  </si>
  <si>
    <t>DAVEK OD PREMOŽ.OD PROSTOROV ZA POČITEK IN REKREACI</t>
  </si>
  <si>
    <t>703003</t>
  </si>
  <si>
    <t>NADOMEST.UPORABO STAVBNEGA ZEMLJIŠČA-OD PO</t>
  </si>
  <si>
    <t>703004</t>
  </si>
  <si>
    <t>NADOMEST.ZA UPOR.STAVBNEGA ZEMLJIŠČA-OD FO</t>
  </si>
  <si>
    <t>703005</t>
  </si>
  <si>
    <t>ZAM.OBRESTI IZ NASLOVA NADOMES.ZA UPOR.STAVB.ZEMLJ.</t>
  </si>
  <si>
    <t>703012</t>
  </si>
  <si>
    <t>DAVEK NA NEPREMIČNINE</t>
  </si>
  <si>
    <t>7031</t>
  </si>
  <si>
    <t>DAVKI NA PREMIČNINE</t>
  </si>
  <si>
    <t>703100</t>
  </si>
  <si>
    <t>DAVEK OD PREMOŽENJA-NA POSEST PLOVNIH OBJEKTOV</t>
  </si>
  <si>
    <t>703101</t>
  </si>
  <si>
    <t>ZAMUDNE OBRESTI OD DAVKOV NA PREMIČNINE</t>
  </si>
  <si>
    <t>7032</t>
  </si>
  <si>
    <t>DAVKI NA DEDIŠČINE IN DARILA</t>
  </si>
  <si>
    <t>703200</t>
  </si>
  <si>
    <t>DAVEK NA DEDIŠČINE IN DARILA</t>
  </si>
  <si>
    <t>703201</t>
  </si>
  <si>
    <t>ZAMUDNE OBRESTI OD DAVKA NA DEDIŠČINE IN DARILA</t>
  </si>
  <si>
    <t>7033</t>
  </si>
  <si>
    <t>DAVKI NA PROMET NEPREMIČNIN IN NA FINANČNO PREMOŽENJE</t>
  </si>
  <si>
    <t>703300</t>
  </si>
  <si>
    <t>DAVEK NA PROMET NEPREMIČNIN-OD PRAVNIH OSEB</t>
  </si>
  <si>
    <t>703301</t>
  </si>
  <si>
    <t>DAVEK NA PROMET NEPREMIČNIN-OD FIZIČNIH OSEB</t>
  </si>
  <si>
    <t>703303</t>
  </si>
  <si>
    <t>ZAMUDNE OBRESTI OD DAVKA NA PROMET NAPREMIČNIN</t>
  </si>
  <si>
    <t>7044</t>
  </si>
  <si>
    <t>DAVKI NA POSEBNE STORITVE</t>
  </si>
  <si>
    <t>704403</t>
  </si>
  <si>
    <t>DAVEK NA DOBIČEK OD IGER NA SREČO</t>
  </si>
  <si>
    <t>704405</t>
  </si>
  <si>
    <t>ZAMUDNE OBRESTI OD DAVKA NA DOBITKE OD IGER NA SREČO</t>
  </si>
  <si>
    <t>7047</t>
  </si>
  <si>
    <t>DRUGI DAVKI NA UPORABO BLAGA IN STORITEV</t>
  </si>
  <si>
    <t>704700</t>
  </si>
  <si>
    <t>OKOLJSKA DAJATEV  ZA ONESNAŽ. OKOLJA ZARADI ODVAJ ODP. VODA</t>
  </si>
  <si>
    <t>704704</t>
  </si>
  <si>
    <t>TURISTIČNA TAKSA</t>
  </si>
  <si>
    <t>704706</t>
  </si>
  <si>
    <t>KOMUNAL.TAKSE ZA TAKSAM ZAVEZ.PREDMETE-OD PRAV.OSEB</t>
  </si>
  <si>
    <t>704707</t>
  </si>
  <si>
    <t>KOMUNAL.TAKSE ZA TAKS.ZAVEZ.PREDM.-OD FIZ.OSEB IN ZA</t>
  </si>
  <si>
    <t>704708</t>
  </si>
  <si>
    <t>PRISTOJBINA ZA VZDRŽEVANJE GOZDNIH CEST</t>
  </si>
  <si>
    <t>704719</t>
  </si>
  <si>
    <t>OKOLJSKA DAJATEV ZA ONESNAŽ. OKOLJA ZARADI ODLAG.ODPADKOV</t>
  </si>
  <si>
    <t>7060</t>
  </si>
  <si>
    <t>DRUGI DAVKI</t>
  </si>
  <si>
    <t>706099</t>
  </si>
  <si>
    <t>DURS - NERAZPOREJENO</t>
  </si>
  <si>
    <t>71</t>
  </si>
  <si>
    <t>NEDAVČNI PRIHODKI</t>
  </si>
  <si>
    <t>7102</t>
  </si>
  <si>
    <t>PRIHODKI OD OBRESTI</t>
  </si>
  <si>
    <t>710200</t>
  </si>
  <si>
    <t>PRIHODKI OD OBRESTI OD SREDSTEV NA VPOGLED</t>
  </si>
  <si>
    <t>710201</t>
  </si>
  <si>
    <t>PRIHODKI OD OBRESTI OD VEZANIH EVRSKIH DEPOZITOV IZ</t>
  </si>
  <si>
    <t>710215</t>
  </si>
  <si>
    <t>DRUGI PRIHODKI OD OBRESTI</t>
  </si>
  <si>
    <t>7103</t>
  </si>
  <si>
    <t>PRIHODKI OD PREMOŽENJA</t>
  </si>
  <si>
    <t>710300</t>
  </si>
  <si>
    <t>PRIHODKI IZ NASLOVA NAJEMNIN ZA KMETIJSKA ZEMLJIŠČA IN</t>
  </si>
  <si>
    <t>710301</t>
  </si>
  <si>
    <t>PRIHODKI OD NAJEMNIN ZA POSLOVNE PROSTORE</t>
  </si>
  <si>
    <t>710302</t>
  </si>
  <si>
    <t>PRIHODKI OD NAJEMNIN ZA STANOVANJA</t>
  </si>
  <si>
    <t>71030401</t>
  </si>
  <si>
    <t>PRIHODKI OD DRUGIH NAJEMNIN - OSKRBA S PITNO VODO</t>
  </si>
  <si>
    <t>71030402</t>
  </si>
  <si>
    <t>PRIHODKI OD DRUGIH NAJEMNIN - ODVAJ.KOM. IN PAD. ODP. VODE</t>
  </si>
  <si>
    <t>71030403</t>
  </si>
  <si>
    <t>PRIHODKI OD DRUGIH NAJEMNIN - POKOPALIŠČA</t>
  </si>
  <si>
    <t>71030404</t>
  </si>
  <si>
    <t>PRIHODKI OD DRUGIH NAJEMNIN - DEPONIJA</t>
  </si>
  <si>
    <t>71030405</t>
  </si>
  <si>
    <t>PRIHODKI OD NAJEMNINE ZA CČN</t>
  </si>
  <si>
    <t>71030499</t>
  </si>
  <si>
    <t>PRIHODKI OD DRUGIH NAJEMNIN</t>
  </si>
  <si>
    <t>710306</t>
  </si>
  <si>
    <t>PRIHODKI IZ NASLOVA PODELJENIH KONCESIJ</t>
  </si>
  <si>
    <t>710312</t>
  </si>
  <si>
    <t>PRIHODKI OD PODELJENIH KONCESIJ ZA VODNO PRAVICO</t>
  </si>
  <si>
    <t>71039900</t>
  </si>
  <si>
    <t>PRIHODKI OD ZAMUDNIH OBRESTI KUPNIN IN NAJEMNIN IN IZVRŠILNI</t>
  </si>
  <si>
    <t>7111</t>
  </si>
  <si>
    <t>UPRAVNE TAKSE IN PRISTOJBINE</t>
  </si>
  <si>
    <t>711100</t>
  </si>
  <si>
    <t>Upravne takse za dokumente iz upravnih dejanj in drugo</t>
  </si>
  <si>
    <t>7120</t>
  </si>
  <si>
    <t>DENARNE KAZNI</t>
  </si>
  <si>
    <t>712001</t>
  </si>
  <si>
    <t>DENARNE KAZNI-ZA PREKRŠKE</t>
  </si>
  <si>
    <t>712005</t>
  </si>
  <si>
    <t>5033, DENARNE KAZNI-V UPRAVNI IZVRŠBI</t>
  </si>
  <si>
    <t>712007</t>
  </si>
  <si>
    <t>515047, NADOMESTILO ZA DEGRADACIJO IN UZURPACIJO PROSTORA</t>
  </si>
  <si>
    <t>712008</t>
  </si>
  <si>
    <t>POVPREČNINE NA PODLAGI ZAKONA O PREKRŠKIH</t>
  </si>
  <si>
    <t>7130</t>
  </si>
  <si>
    <t>PRIHODKI OD PRODAJE BLAGA IN STORITEV</t>
  </si>
  <si>
    <t>713000</t>
  </si>
  <si>
    <t>713004</t>
  </si>
  <si>
    <t>PRIHODKI OD PRODANIH VSTOPNIC ZA KULTURNE,ŠPORTNE IN DRUGE</t>
  </si>
  <si>
    <t>713005</t>
  </si>
  <si>
    <t>PRIHODKI OD VSTOPNIN - GORENJSKA PLAŽA</t>
  </si>
  <si>
    <t>71309910</t>
  </si>
  <si>
    <t>PRIHODKI POGODB O SLUŽNOSTNI PRAVICI</t>
  </si>
  <si>
    <t>71309920</t>
  </si>
  <si>
    <t>PRIHODKI OD PROVIZIJ</t>
  </si>
  <si>
    <t>7141</t>
  </si>
  <si>
    <t>DRUGI NEDAVČNI PRIHODKI</t>
  </si>
  <si>
    <t>714100</t>
  </si>
  <si>
    <t>714105</t>
  </si>
  <si>
    <t>PRIHODKI OD KOMUNALNIH PRISPEVKOV</t>
  </si>
  <si>
    <t>714110</t>
  </si>
  <si>
    <t>ZAMUDNE OBRESTI OD KOMUNALNIH PRISPEVKOV</t>
  </si>
  <si>
    <t>714199</t>
  </si>
  <si>
    <t>DRUGI IZREDNI NEDAVČNI PRIHODKI</t>
  </si>
  <si>
    <t>71419900</t>
  </si>
  <si>
    <t>71419905</t>
  </si>
  <si>
    <t>ODŠKODNINA 10% BRUTO ZNESKA OD ODLAGANJA ODPADKOV</t>
  </si>
  <si>
    <t>71419907</t>
  </si>
  <si>
    <t>ODŠKODNINA ZA ZEMLJIŠČE JP KOMUNALA</t>
  </si>
  <si>
    <t>71419908</t>
  </si>
  <si>
    <t>NAKAZILA ODŠKODNIN ZAVAROVALNIC</t>
  </si>
  <si>
    <t>71419910</t>
  </si>
  <si>
    <t>PRIHODKI JAVNA DELA - RZZ</t>
  </si>
  <si>
    <t>71419911</t>
  </si>
  <si>
    <t>PRIHODKI OBČINA NAKLO - RAZVOJ REGIJ</t>
  </si>
  <si>
    <t>71419921</t>
  </si>
  <si>
    <t>CSD - POVRAČILO STROŠKOV DELA V SPLOŠNO KORIST</t>
  </si>
  <si>
    <t>71419930</t>
  </si>
  <si>
    <t>DRUGI IZREDNI NEDAVČNI PRIHODKI - GROBNINA KS LEŠE</t>
  </si>
  <si>
    <t>71419935</t>
  </si>
  <si>
    <t>DRUGI IZREDNI NEDAVČNI PRIHODKI - VODARINA KS LEŠE</t>
  </si>
  <si>
    <t>71419990</t>
  </si>
  <si>
    <t>PRIHODKI JAVNA DELA - OBČINA</t>
  </si>
  <si>
    <t>72</t>
  </si>
  <si>
    <t>KAPITALSKI PRIHODKI</t>
  </si>
  <si>
    <t>7200</t>
  </si>
  <si>
    <t>PRIHODKI OD PRODAJE ZGRADB IN PROSTOROV</t>
  </si>
  <si>
    <t>720000</t>
  </si>
  <si>
    <t>PRIHODKI OD PRODAJE POSLOVNIH OBJEKTOV IN POSLOVNIH PROSTOR.</t>
  </si>
  <si>
    <t>72000110</t>
  </si>
  <si>
    <t>PRIHODKI OD PRODAJE STANOVANJ NA OBROKE</t>
  </si>
  <si>
    <t>72000111</t>
  </si>
  <si>
    <t>PRIHODKI OD PRODAJE STANOVANJ. OBJEKTOV IN STANOVANJ</t>
  </si>
  <si>
    <t>7202</t>
  </si>
  <si>
    <t>PRIHODKI OD PRODAJE OPREME</t>
  </si>
  <si>
    <t>720299</t>
  </si>
  <si>
    <t>PRIHODKI OD PRODAJE DRUGE OPREME</t>
  </si>
  <si>
    <t>7220</t>
  </si>
  <si>
    <t>PRIHODKI OD PRODAJE KMETIJSKIH ZEMLJIŠČ IN GOZDOV</t>
  </si>
  <si>
    <t>722000</t>
  </si>
  <si>
    <t>PRIHODKI OD PRODAJE KMETIJSKIH ZEMLJIŠČ</t>
  </si>
  <si>
    <t>72200110</t>
  </si>
  <si>
    <t>PRIHODKI OD PRODAJE POSEKA LESA V OBČINSKIH GOZDOVIH</t>
  </si>
  <si>
    <t>7221</t>
  </si>
  <si>
    <t>PRIHODKI OD PRODAJE STAVBNIH ZEMLJIŠČ</t>
  </si>
  <si>
    <t>722100</t>
  </si>
  <si>
    <t>73</t>
  </si>
  <si>
    <t>PREJETE DONACIJE</t>
  </si>
  <si>
    <t>7300</t>
  </si>
  <si>
    <t>PREJETE DONACIJE IN DARILA OD DOMAČIH PRAVNIH OSEB</t>
  </si>
  <si>
    <t>730000</t>
  </si>
  <si>
    <t>7301</t>
  </si>
  <si>
    <t>PREJETE DONACIJE IN DARILA OD DOMAČIH FIZIČNIH OSEB</t>
  </si>
  <si>
    <t>730100</t>
  </si>
  <si>
    <t>74</t>
  </si>
  <si>
    <t>TRANSFERNI PRIHODKI</t>
  </si>
  <si>
    <t>7400</t>
  </si>
  <si>
    <t>PREJETA SREDSTVA IZ DRŽAVNEGA PRORAČUNA</t>
  </si>
  <si>
    <t>74000101</t>
  </si>
  <si>
    <t>PREJETA SREDSTVA IZ DRŽ. PROR. ZA INV. V ZDRAVSTVO</t>
  </si>
  <si>
    <t>74000105</t>
  </si>
  <si>
    <t>PREJETA SREDSTVA IZ DRŽAVNEGA PRORAČUNA ZA GOZDNE CESTE</t>
  </si>
  <si>
    <t>74000111</t>
  </si>
  <si>
    <t>PREJ.SRED.IZ DRŽ.PROR.PO 21. ČLENU ZFO (DOD.SR.ZA INVEST.)</t>
  </si>
  <si>
    <t>74000112</t>
  </si>
  <si>
    <t>PREJETA SR.IZ DRŽ.PROR. - POŽARNA TAKSA</t>
  </si>
  <si>
    <t>74000116</t>
  </si>
  <si>
    <t>INVESTICIJE V ŠPORTNE OBJEKTE (FUNDACIJA ZA ŠPORT)</t>
  </si>
  <si>
    <t>74000120</t>
  </si>
  <si>
    <t>PREJETA SREDSTVA MINIS.ZA KMETIJSTVO, GOZDARSTVO IN PREHRANO</t>
  </si>
  <si>
    <t>74000125</t>
  </si>
  <si>
    <t>PREJETA SREDSTVA INTERREG (KULTURNA DEDIŠČINA)</t>
  </si>
  <si>
    <t>74000131</t>
  </si>
  <si>
    <t>PREJETA SREDSTVA ZA ENERGETSKO OBNOVO JR IN DRUGIH OBJEKTOV</t>
  </si>
  <si>
    <t>74000400</t>
  </si>
  <si>
    <t>DRUGA PREJ.SRED.IZ DRŽ.PRORAČ. ZA NADOMEST. ZA IZG.DOH.</t>
  </si>
  <si>
    <t>74000401</t>
  </si>
  <si>
    <t>DRUGA PREJETA SR.IZ DRŽ.PRORAČ - MATHAUSEN</t>
  </si>
  <si>
    <t>74000402</t>
  </si>
  <si>
    <t>PREJETA SR.IZ DRŽ.PROR.ZA SKUPNO OBČINSKO UPRAVO</t>
  </si>
  <si>
    <t>74000404</t>
  </si>
  <si>
    <t>DRUGA PREJ.SRED.IZ DRŽ.PRORAČ.- SUB.STANARIN</t>
  </si>
  <si>
    <t>7401</t>
  </si>
  <si>
    <t>PREJETA SREDSTVA IZ OBČINSKIH PRORAČUNOV</t>
  </si>
  <si>
    <t>740101</t>
  </si>
  <si>
    <t>PREJETA SREDSTVA IZ OBČINSKIH PRORAČUNOV  ZA INVEST.</t>
  </si>
  <si>
    <t>7411</t>
  </si>
  <si>
    <t>PREJETA SREDSTVA IZ DRŽAVNEGA PRORAČUNA IZ SREDSTEV PRORAČU-</t>
  </si>
  <si>
    <t>74110001</t>
  </si>
  <si>
    <t>PREJETA SR.IZ DR.PROR.IZ SR.EU ZA IZV.KMET.POL.(LAS LEADER)</t>
  </si>
  <si>
    <t>7412</t>
  </si>
  <si>
    <t>74120001</t>
  </si>
  <si>
    <t>PREJETA SR.IZ DR.PR.EU IZ STR.SKLADOV  - PMU</t>
  </si>
  <si>
    <t>74120002</t>
  </si>
  <si>
    <t>PREJETA SR.IZ DR.PR.EU IZ STR. SKLADOV  - GORENJSKA PLAŽA</t>
  </si>
  <si>
    <t>74120003</t>
  </si>
  <si>
    <t>PREJETA SR.IZ DR.PR.EU IZ STR.SKLADOV - UDIN BORŠT</t>
  </si>
  <si>
    <t>74120004</t>
  </si>
  <si>
    <t>PREJETA ST.IZ DR.PR.EU IZ STR.SKLADOV - PRIZIDEK KOVOR</t>
  </si>
  <si>
    <t>7416</t>
  </si>
  <si>
    <t>DRUGA PREJETA SREDSTVA IZ DRŽAVNEGA PRORAČUNA IZ SREDSTEV</t>
  </si>
  <si>
    <t>74160001</t>
  </si>
  <si>
    <t>DRUGA PR.SR.IZ DRŽ.PROR.IZ SR.PROR.EU (CULTH:EX)</t>
  </si>
  <si>
    <t>OSNUTEK PRORAČUNA OBČINE TRŽIČ ZA LETO 2015</t>
  </si>
  <si>
    <t>POSEBNI DEL - PRIHODKI</t>
  </si>
  <si>
    <t>V eur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</si>
</sst>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Arial Narrow"/>
      <family val="2"/>
      <charset val="238"/>
    </font>
    <font>
      <b/>
      <i/>
      <sz val="8"/>
      <color rgb="FF000000"/>
      <name val="Arial Narrow"/>
      <family val="2"/>
      <charset val="238"/>
    </font>
    <font>
      <sz val="9"/>
      <color rgb="FF000000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2" xfId="0" applyFill="1" applyBorder="1" applyAlignment="1">
      <alignment horizontal="center" vertical="center"/>
    </xf>
    <xf numFmtId="49" fontId="2" fillId="2" borderId="2" xfId="0" applyNumberFormat="1" applyFont="1" applyFill="1" applyBorder="1"/>
    <xf numFmtId="4" fontId="2" fillId="2" borderId="2" xfId="0" applyNumberFormat="1" applyFont="1" applyFill="1" applyBorder="1" applyAlignment="1">
      <alignment horizontal="right"/>
    </xf>
    <xf numFmtId="49" fontId="3" fillId="3" borderId="2" xfId="0" applyNumberFormat="1" applyFont="1" applyFill="1" applyBorder="1"/>
    <xf numFmtId="4" fontId="3" fillId="3" borderId="2" xfId="0" applyNumberFormat="1" applyFont="1" applyFill="1" applyBorder="1" applyAlignment="1">
      <alignment horizontal="right"/>
    </xf>
    <xf numFmtId="49" fontId="4" fillId="3" borderId="0" xfId="0" applyNumberFormat="1" applyFont="1" applyFill="1"/>
    <xf numFmtId="4" fontId="4" fillId="3" borderId="0" xfId="0" applyNumberFormat="1" applyFont="1" applyFill="1" applyAlignment="1">
      <alignment horizontal="right"/>
    </xf>
    <xf numFmtId="0" fontId="1" fillId="0" borderId="0" xfId="0" applyFont="1"/>
    <xf numFmtId="0" fontId="1" fillId="2" borderId="1" xfId="0" applyFont="1" applyFill="1" applyBorder="1"/>
    <xf numFmtId="4" fontId="1" fillId="2" borderId="1" xfId="0" applyNumberFormat="1" applyFont="1" applyFill="1" applyBorder="1" applyAlignment="1">
      <alignment horizontal="right"/>
    </xf>
    <xf numFmtId="0" fontId="0" fillId="2" borderId="2" xfId="0" applyFill="1" applyBorder="1" applyAlignment="1">
      <alignment horizontal="center" vertical="center" wrapText="1"/>
    </xf>
  </cellXfs>
  <cellStyles count="1">
    <cellStyle name="Navad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6"/>
  <sheetViews>
    <sheetView tabSelected="1" zoomScaleNormal="100" workbookViewId="0">
      <pane ySplit="5" topLeftCell="A90" activePane="bottomLeft" state="frozen"/>
      <selection pane="bottomLeft" activeCell="N121" sqref="N121"/>
    </sheetView>
  </sheetViews>
  <sheetFormatPr defaultRowHeight="15"/>
  <cols>
    <col min="1" max="1" width="6.7109375" bestFit="1" customWidth="1"/>
    <col min="2" max="2" width="55.85546875" bestFit="1" customWidth="1"/>
    <col min="3" max="5" width="15.42578125" bestFit="1" customWidth="1"/>
    <col min="6" max="6" width="9.85546875" bestFit="1" customWidth="1"/>
    <col min="7" max="7" width="11.7109375" bestFit="1" customWidth="1"/>
  </cols>
  <sheetData>
    <row r="1" spans="1:7">
      <c r="B1" s="8" t="s">
        <v>240</v>
      </c>
    </row>
    <row r="2" spans="1:7">
      <c r="B2" t="s">
        <v>241</v>
      </c>
    </row>
    <row r="3" spans="1:7">
      <c r="G3" t="s">
        <v>242</v>
      </c>
    </row>
    <row r="4" spans="1:7" ht="30" customHeight="1">
      <c r="A4" s="1" t="s">
        <v>0</v>
      </c>
      <c r="B4" s="1" t="s">
        <v>1</v>
      </c>
      <c r="C4" s="1" t="s">
        <v>2</v>
      </c>
      <c r="D4" s="11" t="s">
        <v>3</v>
      </c>
      <c r="E4" s="11" t="s">
        <v>4</v>
      </c>
      <c r="F4" s="1" t="s">
        <v>5</v>
      </c>
      <c r="G4" s="1" t="s">
        <v>6</v>
      </c>
    </row>
    <row r="5" spans="1:7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</row>
    <row r="6" spans="1:7">
      <c r="A6" s="2" t="s">
        <v>7</v>
      </c>
      <c r="B6" s="2" t="s">
        <v>8</v>
      </c>
      <c r="C6" s="3">
        <f>+C7+C9+C16+C19+C22+C26+C29+C36</f>
        <v>9385319.9399999995</v>
      </c>
      <c r="D6" s="3">
        <f>+D7+D9+D16+D19+D22+D26+D29+D36</f>
        <v>9543016.9299999997</v>
      </c>
      <c r="E6" s="3">
        <f>+E7+E9+E16+E19+E22+E26+E29+E36</f>
        <v>9168154</v>
      </c>
      <c r="F6" s="3">
        <f>IF(D6&lt;&gt;0,E6/D6*100,0)</f>
        <v>96.071861417100095</v>
      </c>
      <c r="G6" s="3">
        <f>IF(C6&lt;&gt;0,E6/C6*100,0)</f>
        <v>97.686110421505788</v>
      </c>
    </row>
    <row r="7" spans="1:7">
      <c r="A7" s="4" t="s">
        <v>9</v>
      </c>
      <c r="B7" s="4" t="s">
        <v>10</v>
      </c>
      <c r="C7" s="5">
        <f>+C8</f>
        <v>7882423</v>
      </c>
      <c r="D7" s="5">
        <f>+D8</f>
        <v>7807704</v>
      </c>
      <c r="E7" s="5">
        <f>+E8</f>
        <v>7607704</v>
      </c>
      <c r="F7" s="5">
        <f>IF(D7&lt;&gt;0,E7/D7*100,0)</f>
        <v>97.438427481369686</v>
      </c>
      <c r="G7" s="5">
        <f>IF(C7&lt;&gt;0,E7/C7*100,0)</f>
        <v>96.514789931979038</v>
      </c>
    </row>
    <row r="8" spans="1:7">
      <c r="A8" s="6" t="s">
        <v>11</v>
      </c>
      <c r="B8" s="6" t="s">
        <v>12</v>
      </c>
      <c r="C8" s="7">
        <v>7882423</v>
      </c>
      <c r="D8" s="7">
        <v>7807704</v>
      </c>
      <c r="E8" s="7">
        <v>7607704</v>
      </c>
      <c r="F8" s="7">
        <f>IF(D8&lt;&gt;0,E8/D8*100,0)</f>
        <v>97.438427481369686</v>
      </c>
      <c r="G8" s="7">
        <f>IF(C8&lt;&gt;0,E8/C8*100,0)</f>
        <v>96.514789931979038</v>
      </c>
    </row>
    <row r="9" spans="1:7">
      <c r="A9" s="4" t="s">
        <v>13</v>
      </c>
      <c r="B9" s="4" t="s">
        <v>14</v>
      </c>
      <c r="C9" s="5">
        <f>+C10+C11+C12+C13+C14+C15</f>
        <v>929485.55</v>
      </c>
      <c r="D9" s="5">
        <f>+D10+D11+D12+D13+D14+D15</f>
        <v>976579</v>
      </c>
      <c r="E9" s="5">
        <f>+E10+E11+E12+E13+E14+E15</f>
        <v>915000</v>
      </c>
      <c r="F9" s="5">
        <f>IF(D9&lt;&gt;0,E9/D9*100,0)</f>
        <v>93.694416939131401</v>
      </c>
      <c r="G9" s="5">
        <f>IF(C9&lt;&gt;0,E9/C9*100,0)</f>
        <v>98.441551888568895</v>
      </c>
    </row>
    <row r="10" spans="1:7">
      <c r="A10" s="6" t="s">
        <v>15</v>
      </c>
      <c r="B10" s="6" t="s">
        <v>16</v>
      </c>
      <c r="C10" s="7">
        <v>16224.41</v>
      </c>
      <c r="D10" s="7">
        <v>0</v>
      </c>
      <c r="E10" s="7">
        <v>15000</v>
      </c>
      <c r="F10" s="7">
        <f>IF(D10&lt;&gt;0,E10/D10*100,0)</f>
        <v>0</v>
      </c>
      <c r="G10" s="7">
        <f>IF(C10&lt;&gt;0,E10/C10*100,0)</f>
        <v>92.453284896030112</v>
      </c>
    </row>
    <row r="11" spans="1:7">
      <c r="A11" s="6" t="s">
        <v>17</v>
      </c>
      <c r="B11" s="6" t="s">
        <v>18</v>
      </c>
      <c r="C11" s="7">
        <v>5405.95</v>
      </c>
      <c r="D11" s="7">
        <v>0</v>
      </c>
      <c r="E11" s="7">
        <v>5000</v>
      </c>
      <c r="F11" s="7">
        <f>IF(D11&lt;&gt;0,E11/D11*100,0)</f>
        <v>0</v>
      </c>
      <c r="G11" s="7">
        <f>IF(C11&lt;&gt;0,E11/C11*100,0)</f>
        <v>92.490681563832439</v>
      </c>
    </row>
    <row r="12" spans="1:7">
      <c r="A12" s="6" t="s">
        <v>19</v>
      </c>
      <c r="B12" s="6" t="s">
        <v>20</v>
      </c>
      <c r="C12" s="7">
        <v>465525.78</v>
      </c>
      <c r="D12" s="7">
        <v>100000</v>
      </c>
      <c r="E12" s="7">
        <v>460000</v>
      </c>
      <c r="F12" s="7">
        <f>IF(D12&lt;&gt;0,E12/D12*100,0)</f>
        <v>459.99999999999994</v>
      </c>
      <c r="G12" s="7">
        <f>IF(C12&lt;&gt;0,E12/C12*100,0)</f>
        <v>98.813002364766987</v>
      </c>
    </row>
    <row r="13" spans="1:7">
      <c r="A13" s="6" t="s">
        <v>21</v>
      </c>
      <c r="B13" s="6" t="s">
        <v>22</v>
      </c>
      <c r="C13" s="7">
        <v>437091.62</v>
      </c>
      <c r="D13" s="7">
        <v>50000</v>
      </c>
      <c r="E13" s="7">
        <v>430000</v>
      </c>
      <c r="F13" s="7">
        <f>IF(D13&lt;&gt;0,E13/D13*100,0)</f>
        <v>860</v>
      </c>
      <c r="G13" s="7">
        <f>IF(C13&lt;&gt;0,E13/C13*100,0)</f>
        <v>98.377543820217824</v>
      </c>
    </row>
    <row r="14" spans="1:7">
      <c r="A14" s="6" t="s">
        <v>23</v>
      </c>
      <c r="B14" s="6" t="s">
        <v>24</v>
      </c>
      <c r="C14" s="7">
        <v>5237.79</v>
      </c>
      <c r="D14" s="7">
        <v>0</v>
      </c>
      <c r="E14" s="7">
        <v>5000</v>
      </c>
      <c r="F14" s="7">
        <f>IF(D14&lt;&gt;0,E14/D14*100,0)</f>
        <v>0</v>
      </c>
      <c r="G14" s="7">
        <f>IF(C14&lt;&gt;0,E14/C14*100,0)</f>
        <v>95.460108175394581</v>
      </c>
    </row>
    <row r="15" spans="1:7">
      <c r="A15" s="6" t="s">
        <v>25</v>
      </c>
      <c r="B15" s="6" t="s">
        <v>26</v>
      </c>
      <c r="C15" s="7">
        <v>0</v>
      </c>
      <c r="D15" s="7">
        <v>826579</v>
      </c>
      <c r="E15" s="7">
        <v>0</v>
      </c>
      <c r="F15" s="7">
        <f>IF(D15&lt;&gt;0,E15/D15*100,0)</f>
        <v>0</v>
      </c>
      <c r="G15" s="7">
        <f>IF(C15&lt;&gt;0,E15/C15*100,0)</f>
        <v>0</v>
      </c>
    </row>
    <row r="16" spans="1:7">
      <c r="A16" s="4" t="s">
        <v>27</v>
      </c>
      <c r="B16" s="4" t="s">
        <v>28</v>
      </c>
      <c r="C16" s="5">
        <f>+C17+C18</f>
        <v>1296.6699999999998</v>
      </c>
      <c r="D16" s="5">
        <f>+D17+D18</f>
        <v>0</v>
      </c>
      <c r="E16" s="5">
        <f>+E17+E18</f>
        <v>1000</v>
      </c>
      <c r="F16" s="5">
        <f>IF(D16&lt;&gt;0,E16/D16*100,0)</f>
        <v>0</v>
      </c>
      <c r="G16" s="5">
        <f>IF(C16&lt;&gt;0,E16/C16*100,0)</f>
        <v>77.120624368574894</v>
      </c>
    </row>
    <row r="17" spans="1:7">
      <c r="A17" s="6" t="s">
        <v>29</v>
      </c>
      <c r="B17" s="6" t="s">
        <v>30</v>
      </c>
      <c r="C17" s="7">
        <v>1282.58</v>
      </c>
      <c r="D17" s="7">
        <v>0</v>
      </c>
      <c r="E17" s="7">
        <v>1000</v>
      </c>
      <c r="F17" s="7">
        <f>IF(D17&lt;&gt;0,E17/D17*100,0)</f>
        <v>0</v>
      </c>
      <c r="G17" s="7">
        <f>IF(C17&lt;&gt;0,E17/C17*100,0)</f>
        <v>77.967846060284742</v>
      </c>
    </row>
    <row r="18" spans="1:7">
      <c r="A18" s="6" t="s">
        <v>31</v>
      </c>
      <c r="B18" s="6" t="s">
        <v>32</v>
      </c>
      <c r="C18" s="7">
        <v>14.09</v>
      </c>
      <c r="D18" s="7">
        <v>0</v>
      </c>
      <c r="E18" s="7">
        <v>0</v>
      </c>
      <c r="F18" s="7">
        <f>IF(D18&lt;&gt;0,E18/D18*100,0)</f>
        <v>0</v>
      </c>
      <c r="G18" s="7">
        <f>IF(C18&lt;&gt;0,E18/C18*100,0)</f>
        <v>0</v>
      </c>
    </row>
    <row r="19" spans="1:7">
      <c r="A19" s="4" t="s">
        <v>33</v>
      </c>
      <c r="B19" s="4" t="s">
        <v>34</v>
      </c>
      <c r="C19" s="5">
        <f>+C20+C21</f>
        <v>34698.33</v>
      </c>
      <c r="D19" s="5">
        <f>+D20+D21</f>
        <v>50200</v>
      </c>
      <c r="E19" s="5">
        <f>+E20+E21</f>
        <v>20500</v>
      </c>
      <c r="F19" s="5">
        <f>IF(D19&lt;&gt;0,E19/D19*100,0)</f>
        <v>40.836653386454188</v>
      </c>
      <c r="G19" s="5">
        <f>IF(C19&lt;&gt;0,E19/C19*100,0)</f>
        <v>59.080653161117546</v>
      </c>
    </row>
    <row r="20" spans="1:7">
      <c r="A20" s="6" t="s">
        <v>35</v>
      </c>
      <c r="B20" s="6" t="s">
        <v>36</v>
      </c>
      <c r="C20" s="7">
        <v>34392.44</v>
      </c>
      <c r="D20" s="7">
        <v>50000</v>
      </c>
      <c r="E20" s="7">
        <v>20000</v>
      </c>
      <c r="F20" s="7">
        <f>IF(D20&lt;&gt;0,E20/D20*100,0)</f>
        <v>40</v>
      </c>
      <c r="G20" s="7">
        <f>IF(C20&lt;&gt;0,E20/C20*100,0)</f>
        <v>58.152314869197994</v>
      </c>
    </row>
    <row r="21" spans="1:7">
      <c r="A21" s="6" t="s">
        <v>37</v>
      </c>
      <c r="B21" s="6" t="s">
        <v>38</v>
      </c>
      <c r="C21" s="7">
        <v>305.89</v>
      </c>
      <c r="D21" s="7">
        <v>200</v>
      </c>
      <c r="E21" s="7">
        <v>500</v>
      </c>
      <c r="F21" s="7">
        <f>IF(D21&lt;&gt;0,E21/D21*100,0)</f>
        <v>250</v>
      </c>
      <c r="G21" s="7">
        <f>IF(C21&lt;&gt;0,E21/C21*100,0)</f>
        <v>163.45745202523784</v>
      </c>
    </row>
    <row r="22" spans="1:7">
      <c r="A22" s="4" t="s">
        <v>39</v>
      </c>
      <c r="B22" s="4" t="s">
        <v>40</v>
      </c>
      <c r="C22" s="5">
        <f>+C23+C24+C25</f>
        <v>117983.41</v>
      </c>
      <c r="D22" s="5">
        <f>+D23+D24+D25</f>
        <v>110400</v>
      </c>
      <c r="E22" s="5">
        <f>+E23+E24+E25</f>
        <v>110400</v>
      </c>
      <c r="F22" s="5">
        <f>IF(D22&lt;&gt;0,E22/D22*100,0)</f>
        <v>100</v>
      </c>
      <c r="G22" s="5">
        <f>IF(C22&lt;&gt;0,E22/C22*100,0)</f>
        <v>93.572477689871818</v>
      </c>
    </row>
    <row r="23" spans="1:7">
      <c r="A23" s="6" t="s">
        <v>41</v>
      </c>
      <c r="B23" s="6" t="s">
        <v>42</v>
      </c>
      <c r="C23" s="7">
        <v>6954.49</v>
      </c>
      <c r="D23" s="7">
        <v>20000</v>
      </c>
      <c r="E23" s="7">
        <v>20000</v>
      </c>
      <c r="F23" s="7">
        <f>IF(D23&lt;&gt;0,E23/D23*100,0)</f>
        <v>100</v>
      </c>
      <c r="G23" s="7">
        <f>IF(C23&lt;&gt;0,E23/C23*100,0)</f>
        <v>287.58399249980948</v>
      </c>
    </row>
    <row r="24" spans="1:7">
      <c r="A24" s="6" t="s">
        <v>43</v>
      </c>
      <c r="B24" s="6" t="s">
        <v>44</v>
      </c>
      <c r="C24" s="7">
        <v>110532.95</v>
      </c>
      <c r="D24" s="7">
        <v>90000</v>
      </c>
      <c r="E24" s="7">
        <v>90000</v>
      </c>
      <c r="F24" s="7">
        <f>IF(D24&lt;&gt;0,E24/D24*100,0)</f>
        <v>100</v>
      </c>
      <c r="G24" s="7">
        <f>IF(C24&lt;&gt;0,E24/C24*100,0)</f>
        <v>81.423684068868155</v>
      </c>
    </row>
    <row r="25" spans="1:7">
      <c r="A25" s="6" t="s">
        <v>45</v>
      </c>
      <c r="B25" s="6" t="s">
        <v>46</v>
      </c>
      <c r="C25" s="7">
        <v>495.97</v>
      </c>
      <c r="D25" s="7">
        <v>400</v>
      </c>
      <c r="E25" s="7">
        <v>400</v>
      </c>
      <c r="F25" s="7">
        <f>IF(D25&lt;&gt;0,E25/D25*100,0)</f>
        <v>100</v>
      </c>
      <c r="G25" s="7">
        <f>IF(C25&lt;&gt;0,E25/C25*100,0)</f>
        <v>80.650039316894166</v>
      </c>
    </row>
    <row r="26" spans="1:7">
      <c r="A26" s="4" t="s">
        <v>47</v>
      </c>
      <c r="B26" s="4" t="s">
        <v>48</v>
      </c>
      <c r="C26" s="5">
        <f>+C27+C28</f>
        <v>8415.11</v>
      </c>
      <c r="D26" s="5">
        <f>+D27+D28</f>
        <v>10002</v>
      </c>
      <c r="E26" s="5">
        <f>+E27+E28</f>
        <v>10000</v>
      </c>
      <c r="F26" s="5">
        <f>IF(D26&lt;&gt;0,E26/D26*100,0)</f>
        <v>99.980003999200164</v>
      </c>
      <c r="G26" s="5">
        <f>IF(C26&lt;&gt;0,E26/C26*100,0)</f>
        <v>118.83385956927479</v>
      </c>
    </row>
    <row r="27" spans="1:7">
      <c r="A27" s="6" t="s">
        <v>49</v>
      </c>
      <c r="B27" s="6" t="s">
        <v>50</v>
      </c>
      <c r="C27" s="7">
        <v>8415.11</v>
      </c>
      <c r="D27" s="7">
        <v>10000</v>
      </c>
      <c r="E27" s="7">
        <v>10000</v>
      </c>
      <c r="F27" s="7">
        <f>IF(D27&lt;&gt;0,E27/D27*100,0)</f>
        <v>100</v>
      </c>
      <c r="G27" s="7">
        <f>IF(C27&lt;&gt;0,E27/C27*100,0)</f>
        <v>118.83385956927479</v>
      </c>
    </row>
    <row r="28" spans="1:7">
      <c r="A28" s="6" t="s">
        <v>51</v>
      </c>
      <c r="B28" s="6" t="s">
        <v>52</v>
      </c>
      <c r="C28" s="7">
        <v>0</v>
      </c>
      <c r="D28" s="7">
        <v>2</v>
      </c>
      <c r="E28" s="7">
        <v>0</v>
      </c>
      <c r="F28" s="7">
        <f>IF(D28&lt;&gt;0,E28/D28*100,0)</f>
        <v>0</v>
      </c>
      <c r="G28" s="7">
        <f>IF(C28&lt;&gt;0,E28/C28*100,0)</f>
        <v>0</v>
      </c>
    </row>
    <row r="29" spans="1:7">
      <c r="A29" s="4" t="s">
        <v>53</v>
      </c>
      <c r="B29" s="4" t="s">
        <v>54</v>
      </c>
      <c r="C29" s="5">
        <f>+C30+C31+C32+C33+C34+C35</f>
        <v>410496.36</v>
      </c>
      <c r="D29" s="5">
        <f>+D30+D31+D32+D33+D34+D35</f>
        <v>588131.92999999993</v>
      </c>
      <c r="E29" s="5">
        <f>+E30+E31+E32+E33+E34+E35</f>
        <v>503550</v>
      </c>
      <c r="F29" s="5">
        <f>IF(D29&lt;&gt;0,E29/D29*100,0)</f>
        <v>85.61854480507462</v>
      </c>
      <c r="G29" s="5">
        <f>IF(C29&lt;&gt;0,E29/C29*100,0)</f>
        <v>122.66856641554628</v>
      </c>
    </row>
    <row r="30" spans="1:7">
      <c r="A30" s="6" t="s">
        <v>55</v>
      </c>
      <c r="B30" s="6" t="s">
        <v>56</v>
      </c>
      <c r="C30" s="7">
        <v>190446.94</v>
      </c>
      <c r="D30" s="7">
        <v>215131.93</v>
      </c>
      <c r="E30" s="7">
        <v>205000</v>
      </c>
      <c r="F30" s="7">
        <f>IF(D30&lt;&gt;0,E30/D30*100,0)</f>
        <v>95.290364382451273</v>
      </c>
      <c r="G30" s="7">
        <f>IF(C30&lt;&gt;0,E30/C30*100,0)</f>
        <v>107.64152997155007</v>
      </c>
    </row>
    <row r="31" spans="1:7">
      <c r="A31" s="6" t="s">
        <v>57</v>
      </c>
      <c r="B31" s="6" t="s">
        <v>58</v>
      </c>
      <c r="C31" s="7">
        <v>1497.46</v>
      </c>
      <c r="D31" s="7">
        <v>2000</v>
      </c>
      <c r="E31" s="7">
        <v>3500</v>
      </c>
      <c r="F31" s="7">
        <f>IF(D31&lt;&gt;0,E31/D31*100,0)</f>
        <v>175</v>
      </c>
      <c r="G31" s="7">
        <f>IF(C31&lt;&gt;0,E31/C31*100,0)</f>
        <v>233.72911463411376</v>
      </c>
    </row>
    <row r="32" spans="1:7">
      <c r="A32" s="6" t="s">
        <v>59</v>
      </c>
      <c r="B32" s="6" t="s">
        <v>60</v>
      </c>
      <c r="C32" s="7">
        <v>14055.19</v>
      </c>
      <c r="D32" s="7">
        <v>11000</v>
      </c>
      <c r="E32" s="7">
        <v>11000</v>
      </c>
      <c r="F32" s="7">
        <f>IF(D32&lt;&gt;0,E32/D32*100,0)</f>
        <v>100</v>
      </c>
      <c r="G32" s="7">
        <f>IF(C32&lt;&gt;0,E32/C32*100,0)</f>
        <v>78.262905019426981</v>
      </c>
    </row>
    <row r="33" spans="1:7">
      <c r="A33" s="6" t="s">
        <v>61</v>
      </c>
      <c r="B33" s="6" t="s">
        <v>62</v>
      </c>
      <c r="C33" s="7">
        <v>79.41</v>
      </c>
      <c r="D33" s="7">
        <v>0</v>
      </c>
      <c r="E33" s="7">
        <v>50</v>
      </c>
      <c r="F33" s="7">
        <f>IF(D33&lt;&gt;0,E33/D33*100,0)</f>
        <v>0</v>
      </c>
      <c r="G33" s="7">
        <f>IF(C33&lt;&gt;0,E33/C33*100,0)</f>
        <v>62.96436217101121</v>
      </c>
    </row>
    <row r="34" spans="1:7">
      <c r="A34" s="6" t="s">
        <v>63</v>
      </c>
      <c r="B34" s="6" t="s">
        <v>64</v>
      </c>
      <c r="C34" s="7">
        <v>24402.61</v>
      </c>
      <c r="D34" s="7">
        <v>0</v>
      </c>
      <c r="E34" s="7">
        <v>24000</v>
      </c>
      <c r="F34" s="7">
        <f>IF(D34&lt;&gt;0,E34/D34*100,0)</f>
        <v>0</v>
      </c>
      <c r="G34" s="7">
        <f>IF(C34&lt;&gt;0,E34/C34*100,0)</f>
        <v>98.350135497801261</v>
      </c>
    </row>
    <row r="35" spans="1:7">
      <c r="A35" s="6" t="s">
        <v>65</v>
      </c>
      <c r="B35" s="6" t="s">
        <v>66</v>
      </c>
      <c r="C35" s="7">
        <v>180014.75</v>
      </c>
      <c r="D35" s="7">
        <v>360000</v>
      </c>
      <c r="E35" s="7">
        <v>260000</v>
      </c>
      <c r="F35" s="7">
        <f>IF(D35&lt;&gt;0,E35/D35*100,0)</f>
        <v>72.222222222222214</v>
      </c>
      <c r="G35" s="7">
        <f>IF(C35&lt;&gt;0,E35/C35*100,0)</f>
        <v>144.43260899454074</v>
      </c>
    </row>
    <row r="36" spans="1:7">
      <c r="A36" s="4" t="s">
        <v>67</v>
      </c>
      <c r="B36" s="4" t="s">
        <v>68</v>
      </c>
      <c r="C36" s="5">
        <f>+C37</f>
        <v>521.51</v>
      </c>
      <c r="D36" s="5">
        <f>+D37</f>
        <v>0</v>
      </c>
      <c r="E36" s="5">
        <f>+E37</f>
        <v>0</v>
      </c>
      <c r="F36" s="5">
        <f>IF(D36&lt;&gt;0,E36/D36*100,0)</f>
        <v>0</v>
      </c>
      <c r="G36" s="5">
        <f>IF(C36&lt;&gt;0,E36/C36*100,0)</f>
        <v>0</v>
      </c>
    </row>
    <row r="37" spans="1:7">
      <c r="A37" s="6" t="s">
        <v>69</v>
      </c>
      <c r="B37" s="6" t="s">
        <v>70</v>
      </c>
      <c r="C37" s="7">
        <v>521.51</v>
      </c>
      <c r="D37" s="7">
        <v>0</v>
      </c>
      <c r="E37" s="7">
        <v>0</v>
      </c>
      <c r="F37" s="7">
        <f>IF(D37&lt;&gt;0,E37/D37*100,0)</f>
        <v>0</v>
      </c>
      <c r="G37" s="7">
        <f>IF(C37&lt;&gt;0,E37/C37*100,0)</f>
        <v>0</v>
      </c>
    </row>
    <row r="38" spans="1:7">
      <c r="A38" s="2" t="s">
        <v>71</v>
      </c>
      <c r="B38" s="2" t="s">
        <v>72</v>
      </c>
      <c r="C38" s="3">
        <f>+C39+C43+C56+C58+C63+C69</f>
        <v>1678135.9600000004</v>
      </c>
      <c r="D38" s="3">
        <f>+D39+D43+D56+D58+D63+D69</f>
        <v>1846608.3199999998</v>
      </c>
      <c r="E38" s="3">
        <f>+E39+E43+E56+E58+E63+E69</f>
        <v>2307963.16</v>
      </c>
      <c r="F38" s="3">
        <f>IF(D38&lt;&gt;0,E38/D38*100,0)</f>
        <v>124.98390346253829</v>
      </c>
      <c r="G38" s="3">
        <f>IF(C38&lt;&gt;0,E38/C38*100,0)</f>
        <v>137.53135711363933</v>
      </c>
    </row>
    <row r="39" spans="1:7">
      <c r="A39" s="4" t="s">
        <v>73</v>
      </c>
      <c r="B39" s="4" t="s">
        <v>74</v>
      </c>
      <c r="C39" s="5">
        <f>+C40+C41+C42</f>
        <v>109542.73999999999</v>
      </c>
      <c r="D39" s="5">
        <f>+D40+D41+D42</f>
        <v>42748.29</v>
      </c>
      <c r="E39" s="5">
        <f>+E40+E41+E42</f>
        <v>32260</v>
      </c>
      <c r="F39" s="5">
        <f>IF(D39&lt;&gt;0,E39/D39*100,0)</f>
        <v>75.46500690436973</v>
      </c>
      <c r="G39" s="5">
        <f>IF(C39&lt;&gt;0,E39/C39*100,0)</f>
        <v>29.449692421423823</v>
      </c>
    </row>
    <row r="40" spans="1:7">
      <c r="A40" s="6" t="s">
        <v>75</v>
      </c>
      <c r="B40" s="6" t="s">
        <v>76</v>
      </c>
      <c r="C40" s="7">
        <v>17456.62</v>
      </c>
      <c r="D40" s="7">
        <v>11098.29</v>
      </c>
      <c r="E40" s="7">
        <v>11760</v>
      </c>
      <c r="F40" s="7">
        <f>IF(D40&lt;&gt;0,E40/D40*100,0)</f>
        <v>105.96226986319512</v>
      </c>
      <c r="G40" s="7">
        <f>IF(C40&lt;&gt;0,E40/C40*100,0)</f>
        <v>67.366993152168064</v>
      </c>
    </row>
    <row r="41" spans="1:7">
      <c r="A41" s="6" t="s">
        <v>77</v>
      </c>
      <c r="B41" s="6" t="s">
        <v>78</v>
      </c>
      <c r="C41" s="7">
        <v>91685.87</v>
      </c>
      <c r="D41" s="7">
        <v>31250</v>
      </c>
      <c r="E41" s="7">
        <v>20100</v>
      </c>
      <c r="F41" s="7">
        <f>IF(D41&lt;&gt;0,E41/D41*100,0)</f>
        <v>64.319999999999993</v>
      </c>
      <c r="G41" s="7">
        <f>IF(C41&lt;&gt;0,E41/C41*100,0)</f>
        <v>21.922680125083616</v>
      </c>
    </row>
    <row r="42" spans="1:7">
      <c r="A42" s="6" t="s">
        <v>79</v>
      </c>
      <c r="B42" s="6" t="s">
        <v>80</v>
      </c>
      <c r="C42" s="7">
        <v>400.25</v>
      </c>
      <c r="D42" s="7">
        <v>400</v>
      </c>
      <c r="E42" s="7">
        <v>400</v>
      </c>
      <c r="F42" s="7">
        <f>IF(D42&lt;&gt;0,E42/D42*100,0)</f>
        <v>100</v>
      </c>
      <c r="G42" s="7">
        <f>IF(C42&lt;&gt;0,E42/C42*100,0)</f>
        <v>99.937539038101193</v>
      </c>
    </row>
    <row r="43" spans="1:7">
      <c r="A43" s="4" t="s">
        <v>81</v>
      </c>
      <c r="B43" s="4" t="s">
        <v>82</v>
      </c>
      <c r="C43" s="5">
        <f>+C44+C45+C46+C47+C48+C49+C50+C51+C52+C53+C54+C55</f>
        <v>720972.24000000011</v>
      </c>
      <c r="D43" s="5">
        <f>+D44+D45+D46+D47+D48+D49+D50+D51+D52+D53+D54+D55</f>
        <v>1126761.3799999999</v>
      </c>
      <c r="E43" s="5">
        <f>+E44+E45+E46+E47+E48+E49+E50+E51+E52+E53+E54+E55</f>
        <v>1449803.16</v>
      </c>
      <c r="F43" s="5">
        <f>IF(D43&lt;&gt;0,E43/D43*100,0)</f>
        <v>128.66993719646302</v>
      </c>
      <c r="G43" s="5">
        <f>IF(C43&lt;&gt;0,E43/C43*100,0)</f>
        <v>201.09001145453252</v>
      </c>
    </row>
    <row r="44" spans="1:7">
      <c r="A44" s="6" t="s">
        <v>83</v>
      </c>
      <c r="B44" s="6" t="s">
        <v>84</v>
      </c>
      <c r="C44" s="7">
        <v>9993.0300000000007</v>
      </c>
      <c r="D44" s="7">
        <v>6830</v>
      </c>
      <c r="E44" s="7">
        <v>6830</v>
      </c>
      <c r="F44" s="7">
        <f>IF(D44&lt;&gt;0,E44/D44*100,0)</f>
        <v>100</v>
      </c>
      <c r="G44" s="7">
        <f>IF(C44&lt;&gt;0,E44/C44*100,0)</f>
        <v>68.347638303897824</v>
      </c>
    </row>
    <row r="45" spans="1:7">
      <c r="A45" s="6" t="s">
        <v>85</v>
      </c>
      <c r="B45" s="6" t="s">
        <v>86</v>
      </c>
      <c r="C45" s="7">
        <v>79194.649999999994</v>
      </c>
      <c r="D45" s="7">
        <v>86405.3</v>
      </c>
      <c r="E45" s="7">
        <v>101520</v>
      </c>
      <c r="F45" s="7">
        <f>IF(D45&lt;&gt;0,E45/D45*100,0)</f>
        <v>117.4927926874856</v>
      </c>
      <c r="G45" s="7">
        <f>IF(C45&lt;&gt;0,E45/C45*100,0)</f>
        <v>128.19047751331689</v>
      </c>
    </row>
    <row r="46" spans="1:7">
      <c r="A46" s="6" t="s">
        <v>87</v>
      </c>
      <c r="B46" s="6" t="s">
        <v>88</v>
      </c>
      <c r="C46" s="7">
        <v>320227.59000000003</v>
      </c>
      <c r="D46" s="7">
        <v>303925.32</v>
      </c>
      <c r="E46" s="7">
        <v>307800</v>
      </c>
      <c r="F46" s="7">
        <f>IF(D46&lt;&gt;0,E46/D46*100,0)</f>
        <v>101.27487897355837</v>
      </c>
      <c r="G46" s="7">
        <f>IF(C46&lt;&gt;0,E46/C46*100,0)</f>
        <v>96.119138266630927</v>
      </c>
    </row>
    <row r="47" spans="1:7">
      <c r="A47" s="6" t="s">
        <v>89</v>
      </c>
      <c r="B47" s="6" t="s">
        <v>90</v>
      </c>
      <c r="C47" s="7">
        <v>-0.01</v>
      </c>
      <c r="D47" s="7">
        <v>216000</v>
      </c>
      <c r="E47" s="7">
        <v>384333.36</v>
      </c>
      <c r="F47" s="7">
        <f>IF(D47&lt;&gt;0,E47/D47*100,0)</f>
        <v>177.93211111111111</v>
      </c>
      <c r="G47" s="7">
        <f>IF(C47&lt;&gt;0,E47/C47*100,0)</f>
        <v>-3843333600</v>
      </c>
    </row>
    <row r="48" spans="1:7">
      <c r="A48" s="6" t="s">
        <v>91</v>
      </c>
      <c r="B48" s="6" t="s">
        <v>92</v>
      </c>
      <c r="C48" s="7">
        <v>0</v>
      </c>
      <c r="D48" s="7">
        <v>184000</v>
      </c>
      <c r="E48" s="7">
        <v>330689.03999999998</v>
      </c>
      <c r="F48" s="7">
        <f>IF(D48&lt;&gt;0,E48/D48*100,0)</f>
        <v>179.72230434782608</v>
      </c>
      <c r="G48" s="7">
        <f>IF(C48&lt;&gt;0,E48/C48*100,0)</f>
        <v>0</v>
      </c>
    </row>
    <row r="49" spans="1:7">
      <c r="A49" s="6" t="s">
        <v>93</v>
      </c>
      <c r="B49" s="6" t="s">
        <v>94</v>
      </c>
      <c r="C49" s="7">
        <v>1175.76</v>
      </c>
      <c r="D49" s="7">
        <v>8000</v>
      </c>
      <c r="E49" s="7">
        <v>1500</v>
      </c>
      <c r="F49" s="7">
        <f>IF(D49&lt;&gt;0,E49/D49*100,0)</f>
        <v>18.75</v>
      </c>
      <c r="G49" s="7">
        <f>IF(C49&lt;&gt;0,E49/C49*100,0)</f>
        <v>127.57705654215145</v>
      </c>
    </row>
    <row r="50" spans="1:7">
      <c r="A50" s="6" t="s">
        <v>95</v>
      </c>
      <c r="B50" s="6" t="s">
        <v>96</v>
      </c>
      <c r="C50" s="7">
        <v>0</v>
      </c>
      <c r="D50" s="7">
        <v>3000</v>
      </c>
      <c r="E50" s="7">
        <v>3000</v>
      </c>
      <c r="F50" s="7">
        <f>IF(D50&lt;&gt;0,E50/D50*100,0)</f>
        <v>100</v>
      </c>
      <c r="G50" s="7">
        <f>IF(C50&lt;&gt;0,E50/C50*100,0)</f>
        <v>0</v>
      </c>
    </row>
    <row r="51" spans="1:7">
      <c r="A51" s="6" t="s">
        <v>97</v>
      </c>
      <c r="B51" s="6" t="s">
        <v>98</v>
      </c>
      <c r="C51" s="7">
        <v>198830.76</v>
      </c>
      <c r="D51" s="7">
        <v>198830.76</v>
      </c>
      <c r="E51" s="7">
        <v>198830.76</v>
      </c>
      <c r="F51" s="7">
        <f>IF(D51&lt;&gt;0,E51/D51*100,0)</f>
        <v>100</v>
      </c>
      <c r="G51" s="7">
        <f>IF(C51&lt;&gt;0,E51/C51*100,0)</f>
        <v>100</v>
      </c>
    </row>
    <row r="52" spans="1:7">
      <c r="A52" s="6" t="s">
        <v>99</v>
      </c>
      <c r="B52" s="6" t="s">
        <v>100</v>
      </c>
      <c r="C52" s="7">
        <v>7085.77</v>
      </c>
      <c r="D52" s="7">
        <v>9770</v>
      </c>
      <c r="E52" s="7">
        <v>5300</v>
      </c>
      <c r="F52" s="7">
        <f>IF(D52&lt;&gt;0,E52/D52*100,0)</f>
        <v>54.247697031729778</v>
      </c>
      <c r="G52" s="7">
        <f>IF(C52&lt;&gt;0,E52/C52*100,0)</f>
        <v>74.797798968919395</v>
      </c>
    </row>
    <row r="53" spans="1:7">
      <c r="A53" s="6" t="s">
        <v>101</v>
      </c>
      <c r="B53" s="6" t="s">
        <v>102</v>
      </c>
      <c r="C53" s="7">
        <v>41418.559999999998</v>
      </c>
      <c r="D53" s="7">
        <v>50000</v>
      </c>
      <c r="E53" s="7">
        <v>50000</v>
      </c>
      <c r="F53" s="7">
        <f>IF(D53&lt;&gt;0,E53/D53*100,0)</f>
        <v>100</v>
      </c>
      <c r="G53" s="7">
        <f>IF(C53&lt;&gt;0,E53/C53*100,0)</f>
        <v>120.71882750148725</v>
      </c>
    </row>
    <row r="54" spans="1:7">
      <c r="A54" s="6" t="s">
        <v>103</v>
      </c>
      <c r="B54" s="6" t="s">
        <v>104</v>
      </c>
      <c r="C54" s="7">
        <v>54967.56</v>
      </c>
      <c r="D54" s="7">
        <v>50000</v>
      </c>
      <c r="E54" s="7">
        <v>50000</v>
      </c>
      <c r="F54" s="7">
        <f>IF(D54&lt;&gt;0,E54/D54*100,0)</f>
        <v>100</v>
      </c>
      <c r="G54" s="7">
        <f>IF(C54&lt;&gt;0,E54/C54*100,0)</f>
        <v>90.962742388419642</v>
      </c>
    </row>
    <row r="55" spans="1:7">
      <c r="A55" s="6" t="s">
        <v>105</v>
      </c>
      <c r="B55" s="6" t="s">
        <v>106</v>
      </c>
      <c r="C55" s="7">
        <v>8078.57</v>
      </c>
      <c r="D55" s="7">
        <v>10000</v>
      </c>
      <c r="E55" s="7">
        <v>10000</v>
      </c>
      <c r="F55" s="7">
        <f>IF(D55&lt;&gt;0,E55/D55*100,0)</f>
        <v>100</v>
      </c>
      <c r="G55" s="7">
        <f>IF(C55&lt;&gt;0,E55/C55*100,0)</f>
        <v>123.78428360464785</v>
      </c>
    </row>
    <row r="56" spans="1:7">
      <c r="A56" s="4" t="s">
        <v>107</v>
      </c>
      <c r="B56" s="4" t="s">
        <v>108</v>
      </c>
      <c r="C56" s="5">
        <f>+C57</f>
        <v>5920.66</v>
      </c>
      <c r="D56" s="5">
        <f>+D57</f>
        <v>5000</v>
      </c>
      <c r="E56" s="5">
        <f>+E57</f>
        <v>5000</v>
      </c>
      <c r="F56" s="5">
        <f>IF(D56&lt;&gt;0,E56/D56*100,0)</f>
        <v>100</v>
      </c>
      <c r="G56" s="5">
        <f>IF(C56&lt;&gt;0,E56/C56*100,0)</f>
        <v>84.450044420723373</v>
      </c>
    </row>
    <row r="57" spans="1:7">
      <c r="A57" s="6" t="s">
        <v>109</v>
      </c>
      <c r="B57" s="6" t="s">
        <v>110</v>
      </c>
      <c r="C57" s="7">
        <v>5920.66</v>
      </c>
      <c r="D57" s="7">
        <v>5000</v>
      </c>
      <c r="E57" s="7">
        <v>5000</v>
      </c>
      <c r="F57" s="7">
        <f>IF(D57&lt;&gt;0,E57/D57*100,0)</f>
        <v>100</v>
      </c>
      <c r="G57" s="7">
        <f>IF(C57&lt;&gt;0,E57/C57*100,0)</f>
        <v>84.450044420723373</v>
      </c>
    </row>
    <row r="58" spans="1:7">
      <c r="A58" s="4" t="s">
        <v>111</v>
      </c>
      <c r="B58" s="4" t="s">
        <v>112</v>
      </c>
      <c r="C58" s="5">
        <f>+C59+C60+C61+C62</f>
        <v>43506.46</v>
      </c>
      <c r="D58" s="5">
        <f>+D59+D60+D61+D62</f>
        <v>42800</v>
      </c>
      <c r="E58" s="5">
        <f>+E59+E60+E61+E62</f>
        <v>43000</v>
      </c>
      <c r="F58" s="5">
        <f>IF(D58&lt;&gt;0,E58/D58*100,0)</f>
        <v>100.46728971962618</v>
      </c>
      <c r="G58" s="5">
        <f>IF(C58&lt;&gt;0,E58/C58*100,0)</f>
        <v>98.835897013914717</v>
      </c>
    </row>
    <row r="59" spans="1:7">
      <c r="A59" s="6" t="s">
        <v>113</v>
      </c>
      <c r="B59" s="6" t="s">
        <v>114</v>
      </c>
      <c r="C59" s="7">
        <v>39166.29</v>
      </c>
      <c r="D59" s="7">
        <v>40000</v>
      </c>
      <c r="E59" s="7">
        <v>40000</v>
      </c>
      <c r="F59" s="7">
        <f>IF(D59&lt;&gt;0,E59/D59*100,0)</f>
        <v>100</v>
      </c>
      <c r="G59" s="7">
        <f>IF(C59&lt;&gt;0,E59/C59*100,0)</f>
        <v>102.12864174778873</v>
      </c>
    </row>
    <row r="60" spans="1:7">
      <c r="A60" s="6" t="s">
        <v>115</v>
      </c>
      <c r="B60" s="6" t="s">
        <v>116</v>
      </c>
      <c r="C60" s="7">
        <v>0</v>
      </c>
      <c r="D60" s="7">
        <v>0</v>
      </c>
      <c r="E60" s="7">
        <v>200</v>
      </c>
      <c r="F60" s="7">
        <f>IF(D60&lt;&gt;0,E60/D60*100,0)</f>
        <v>0</v>
      </c>
      <c r="G60" s="7">
        <f>IF(C60&lt;&gt;0,E60/C60*100,0)</f>
        <v>0</v>
      </c>
    </row>
    <row r="61" spans="1:7">
      <c r="A61" s="6" t="s">
        <v>117</v>
      </c>
      <c r="B61" s="6" t="s">
        <v>118</v>
      </c>
      <c r="C61" s="7">
        <v>3480.17</v>
      </c>
      <c r="D61" s="7">
        <v>2000</v>
      </c>
      <c r="E61" s="7">
        <v>2000</v>
      </c>
      <c r="F61" s="7">
        <f>IF(D61&lt;&gt;0,E61/D61*100,0)</f>
        <v>100</v>
      </c>
      <c r="G61" s="7">
        <f>IF(C61&lt;&gt;0,E61/C61*100,0)</f>
        <v>57.468457000663761</v>
      </c>
    </row>
    <row r="62" spans="1:7">
      <c r="A62" s="6" t="s">
        <v>119</v>
      </c>
      <c r="B62" s="6" t="s">
        <v>120</v>
      </c>
      <c r="C62" s="7">
        <v>860</v>
      </c>
      <c r="D62" s="7">
        <v>800</v>
      </c>
      <c r="E62" s="7">
        <v>800</v>
      </c>
      <c r="F62" s="7">
        <f>IF(D62&lt;&gt;0,E62/D62*100,0)</f>
        <v>100</v>
      </c>
      <c r="G62" s="7">
        <f>IF(C62&lt;&gt;0,E62/C62*100,0)</f>
        <v>93.023255813953483</v>
      </c>
    </row>
    <row r="63" spans="1:7">
      <c r="A63" s="4" t="s">
        <v>121</v>
      </c>
      <c r="B63" s="4" t="s">
        <v>122</v>
      </c>
      <c r="C63" s="5">
        <f>+C64+C65+C66+C67+C68</f>
        <v>28731.48</v>
      </c>
      <c r="D63" s="5">
        <f>+D64+D65+D66+D67+D68</f>
        <v>31600</v>
      </c>
      <c r="E63" s="5">
        <f>+E64+E65+E66+E67+E68</f>
        <v>51100</v>
      </c>
      <c r="F63" s="5">
        <f>IF(D63&lt;&gt;0,E63/D63*100,0)</f>
        <v>161.70886075949366</v>
      </c>
      <c r="G63" s="5">
        <f>IF(C63&lt;&gt;0,E63/C63*100,0)</f>
        <v>177.8536991481121</v>
      </c>
    </row>
    <row r="64" spans="1:7">
      <c r="A64" s="6" t="s">
        <v>123</v>
      </c>
      <c r="B64" s="6" t="s">
        <v>122</v>
      </c>
      <c r="C64" s="7">
        <v>16224.43</v>
      </c>
      <c r="D64" s="7">
        <v>17500</v>
      </c>
      <c r="E64" s="7">
        <v>13800</v>
      </c>
      <c r="F64" s="7">
        <f>IF(D64&lt;&gt;0,E64/D64*100,0)</f>
        <v>78.857142857142861</v>
      </c>
      <c r="G64" s="7">
        <f>IF(C64&lt;&gt;0,E64/C64*100,0)</f>
        <v>85.05691725379566</v>
      </c>
    </row>
    <row r="65" spans="1:7">
      <c r="A65" s="6" t="s">
        <v>124</v>
      </c>
      <c r="B65" s="6" t="s">
        <v>125</v>
      </c>
      <c r="C65" s="7">
        <v>0</v>
      </c>
      <c r="D65" s="7">
        <v>1800</v>
      </c>
      <c r="E65" s="7">
        <v>2000</v>
      </c>
      <c r="F65" s="7">
        <f>IF(D65&lt;&gt;0,E65/D65*100,0)</f>
        <v>111.11111111111111</v>
      </c>
      <c r="G65" s="7">
        <f>IF(C65&lt;&gt;0,E65/C65*100,0)</f>
        <v>0</v>
      </c>
    </row>
    <row r="66" spans="1:7">
      <c r="A66" s="6" t="s">
        <v>126</v>
      </c>
      <c r="B66" s="6" t="s">
        <v>127</v>
      </c>
      <c r="C66" s="7">
        <v>0</v>
      </c>
      <c r="D66" s="7">
        <v>0</v>
      </c>
      <c r="E66" s="7">
        <v>25000</v>
      </c>
      <c r="F66" s="7">
        <f>IF(D66&lt;&gt;0,E66/D66*100,0)</f>
        <v>0</v>
      </c>
      <c r="G66" s="7">
        <f>IF(C66&lt;&gt;0,E66/C66*100,0)</f>
        <v>0</v>
      </c>
    </row>
    <row r="67" spans="1:7">
      <c r="A67" s="6" t="s">
        <v>128</v>
      </c>
      <c r="B67" s="6" t="s">
        <v>129</v>
      </c>
      <c r="C67" s="7">
        <v>12226.86</v>
      </c>
      <c r="D67" s="7">
        <v>12000</v>
      </c>
      <c r="E67" s="7">
        <v>10000</v>
      </c>
      <c r="F67" s="7">
        <f>IF(D67&lt;&gt;0,E67/D67*100,0)</f>
        <v>83.333333333333343</v>
      </c>
      <c r="G67" s="7">
        <f>IF(C67&lt;&gt;0,E67/C67*100,0)</f>
        <v>81.787147313373993</v>
      </c>
    </row>
    <row r="68" spans="1:7">
      <c r="A68" s="6" t="s">
        <v>130</v>
      </c>
      <c r="B68" s="6" t="s">
        <v>131</v>
      </c>
      <c r="C68" s="7">
        <v>280.19</v>
      </c>
      <c r="D68" s="7">
        <v>300</v>
      </c>
      <c r="E68" s="7">
        <v>300</v>
      </c>
      <c r="F68" s="7">
        <f>IF(D68&lt;&gt;0,E68/D68*100,0)</f>
        <v>100</v>
      </c>
      <c r="G68" s="7">
        <f>IF(C68&lt;&gt;0,E68/C68*100,0)</f>
        <v>107.07020236268248</v>
      </c>
    </row>
    <row r="69" spans="1:7">
      <c r="A69" s="4" t="s">
        <v>132</v>
      </c>
      <c r="B69" s="4" t="s">
        <v>133</v>
      </c>
      <c r="C69" s="5">
        <f>+C70+C71+C72+C73+C74+C75+C76+C77+C78+C79+C80+C81+C82+C83</f>
        <v>769462.38000000024</v>
      </c>
      <c r="D69" s="5">
        <f>+D70+D71+D72+D73+D74+D75+D76+D77+D78+D79+D80+D81+D82+D83</f>
        <v>597698.65</v>
      </c>
      <c r="E69" s="5">
        <f>+E70+E71+E72+E73+E74+E75+E76+E77+E78+E79+E80+E81+E82+E83</f>
        <v>726800</v>
      </c>
      <c r="F69" s="5">
        <f>IF(D69&lt;&gt;0,E69/D69*100,0)</f>
        <v>121.59973926660199</v>
      </c>
      <c r="G69" s="5">
        <f>IF(C69&lt;&gt;0,E69/C69*100,0)</f>
        <v>94.455559997618039</v>
      </c>
    </row>
    <row r="70" spans="1:7">
      <c r="A70" s="6" t="s">
        <v>134</v>
      </c>
      <c r="B70" s="6" t="s">
        <v>133</v>
      </c>
      <c r="C70" s="7">
        <v>391.02</v>
      </c>
      <c r="D70" s="7">
        <v>0</v>
      </c>
      <c r="E70" s="7">
        <v>0</v>
      </c>
      <c r="F70" s="7">
        <f>IF(D70&lt;&gt;0,E70/D70*100,0)</f>
        <v>0</v>
      </c>
      <c r="G70" s="7">
        <f>IF(C70&lt;&gt;0,E70/C70*100,0)</f>
        <v>0</v>
      </c>
    </row>
    <row r="71" spans="1:7">
      <c r="A71" s="6" t="s">
        <v>135</v>
      </c>
      <c r="B71" s="6" t="s">
        <v>136</v>
      </c>
      <c r="C71" s="7">
        <v>472655.75</v>
      </c>
      <c r="D71" s="7">
        <v>230000</v>
      </c>
      <c r="E71" s="7">
        <v>150000</v>
      </c>
      <c r="F71" s="7">
        <f>IF(D71&lt;&gt;0,E71/D71*100,0)</f>
        <v>65.217391304347828</v>
      </c>
      <c r="G71" s="7">
        <f>IF(C71&lt;&gt;0,E71/C71*100,0)</f>
        <v>31.735570761595515</v>
      </c>
    </row>
    <row r="72" spans="1:7">
      <c r="A72" s="6" t="s">
        <v>137</v>
      </c>
      <c r="B72" s="6" t="s">
        <v>138</v>
      </c>
      <c r="C72" s="7">
        <v>3.22</v>
      </c>
      <c r="D72" s="7">
        <v>0</v>
      </c>
      <c r="E72" s="7">
        <v>0</v>
      </c>
      <c r="F72" s="7">
        <f>IF(D72&lt;&gt;0,E72/D72*100,0)</f>
        <v>0</v>
      </c>
      <c r="G72" s="7">
        <f>IF(C72&lt;&gt;0,E72/C72*100,0)</f>
        <v>0</v>
      </c>
    </row>
    <row r="73" spans="1:7">
      <c r="A73" s="6" t="s">
        <v>139</v>
      </c>
      <c r="B73" s="6" t="s">
        <v>140</v>
      </c>
      <c r="C73" s="7">
        <v>1671.15</v>
      </c>
      <c r="D73" s="7">
        <v>0</v>
      </c>
      <c r="E73" s="7">
        <v>0</v>
      </c>
      <c r="F73" s="7">
        <f>IF(D73&lt;&gt;0,E73/D73*100,0)</f>
        <v>0</v>
      </c>
      <c r="G73" s="7">
        <f>IF(C73&lt;&gt;0,E73/C73*100,0)</f>
        <v>0</v>
      </c>
    </row>
    <row r="74" spans="1:7">
      <c r="A74" s="6" t="s">
        <v>141</v>
      </c>
      <c r="B74" s="6" t="s">
        <v>140</v>
      </c>
      <c r="C74" s="7">
        <v>68257.91</v>
      </c>
      <c r="D74" s="7">
        <v>10100</v>
      </c>
      <c r="E74" s="7">
        <v>12350</v>
      </c>
      <c r="F74" s="7">
        <f>IF(D74&lt;&gt;0,E74/D74*100,0)</f>
        <v>122.27722772277228</v>
      </c>
      <c r="G74" s="7">
        <f>IF(C74&lt;&gt;0,E74/C74*100,0)</f>
        <v>18.093141146571874</v>
      </c>
    </row>
    <row r="75" spans="1:7">
      <c r="A75" s="6" t="s">
        <v>142</v>
      </c>
      <c r="B75" s="6" t="s">
        <v>143</v>
      </c>
      <c r="C75" s="7">
        <v>202299.15</v>
      </c>
      <c r="D75" s="7">
        <v>288546.98</v>
      </c>
      <c r="E75" s="7">
        <v>0</v>
      </c>
      <c r="F75" s="7">
        <f>IF(D75&lt;&gt;0,E75/D75*100,0)</f>
        <v>0</v>
      </c>
      <c r="G75" s="7">
        <f>IF(C75&lt;&gt;0,E75/C75*100,0)</f>
        <v>0</v>
      </c>
    </row>
    <row r="76" spans="1:7">
      <c r="A76" s="6" t="s">
        <v>144</v>
      </c>
      <c r="B76" s="6" t="s">
        <v>145</v>
      </c>
      <c r="C76" s="7">
        <v>17806.560000000001</v>
      </c>
      <c r="D76" s="7">
        <v>17806.560000000001</v>
      </c>
      <c r="E76" s="7">
        <v>520000</v>
      </c>
      <c r="F76" s="7">
        <f>IF(D76&lt;&gt;0,E76/D76*100,0)</f>
        <v>2920.2720795032837</v>
      </c>
      <c r="G76" s="7">
        <f>IF(C76&lt;&gt;0,E76/C76*100,0)</f>
        <v>2920.2720795032837</v>
      </c>
    </row>
    <row r="77" spans="1:7">
      <c r="A77" s="6" t="s">
        <v>146</v>
      </c>
      <c r="B77" s="6" t="s">
        <v>147</v>
      </c>
      <c r="C77" s="7">
        <v>701.29</v>
      </c>
      <c r="D77" s="7">
        <v>150</v>
      </c>
      <c r="E77" s="7">
        <v>150</v>
      </c>
      <c r="F77" s="7">
        <f>IF(D77&lt;&gt;0,E77/D77*100,0)</f>
        <v>100</v>
      </c>
      <c r="G77" s="7">
        <f>IF(C77&lt;&gt;0,E77/C77*100,0)</f>
        <v>21.389154272840052</v>
      </c>
    </row>
    <row r="78" spans="1:7">
      <c r="A78" s="6" t="s">
        <v>148</v>
      </c>
      <c r="B78" s="6" t="s">
        <v>149</v>
      </c>
      <c r="C78" s="7">
        <v>3721.65</v>
      </c>
      <c r="D78" s="7">
        <v>42500</v>
      </c>
      <c r="E78" s="7">
        <v>35000</v>
      </c>
      <c r="F78" s="7">
        <f>IF(D78&lt;&gt;0,E78/D78*100,0)</f>
        <v>82.35294117647058</v>
      </c>
      <c r="G78" s="7">
        <f>IF(C78&lt;&gt;0,E78/C78*100,0)</f>
        <v>940.44308304112417</v>
      </c>
    </row>
    <row r="79" spans="1:7">
      <c r="A79" s="6" t="s">
        <v>150</v>
      </c>
      <c r="B79" s="6" t="s">
        <v>151</v>
      </c>
      <c r="C79" s="7">
        <v>0</v>
      </c>
      <c r="D79" s="7">
        <v>1495.11</v>
      </c>
      <c r="E79" s="7">
        <v>0</v>
      </c>
      <c r="F79" s="7">
        <f>IF(D79&lt;&gt;0,E79/D79*100,0)</f>
        <v>0</v>
      </c>
      <c r="G79" s="7">
        <f>IF(C79&lt;&gt;0,E79/C79*100,0)</f>
        <v>0</v>
      </c>
    </row>
    <row r="80" spans="1:7">
      <c r="A80" s="6" t="s">
        <v>152</v>
      </c>
      <c r="B80" s="6" t="s">
        <v>153</v>
      </c>
      <c r="C80" s="7">
        <v>889.53</v>
      </c>
      <c r="D80" s="7">
        <v>3000</v>
      </c>
      <c r="E80" s="7">
        <v>1000</v>
      </c>
      <c r="F80" s="7">
        <f>IF(D80&lt;&gt;0,E80/D80*100,0)</f>
        <v>33.333333333333329</v>
      </c>
      <c r="G80" s="7">
        <f>IF(C80&lt;&gt;0,E80/C80*100,0)</f>
        <v>112.41891785549673</v>
      </c>
    </row>
    <row r="81" spans="1:7">
      <c r="A81" s="6" t="s">
        <v>154</v>
      </c>
      <c r="B81" s="6" t="s">
        <v>155</v>
      </c>
      <c r="C81" s="7">
        <v>435</v>
      </c>
      <c r="D81" s="7">
        <v>1900</v>
      </c>
      <c r="E81" s="7">
        <v>1800</v>
      </c>
      <c r="F81" s="7">
        <f>IF(D81&lt;&gt;0,E81/D81*100,0)</f>
        <v>94.73684210526315</v>
      </c>
      <c r="G81" s="7">
        <f>IF(C81&lt;&gt;0,E81/C81*100,0)</f>
        <v>413.79310344827587</v>
      </c>
    </row>
    <row r="82" spans="1:7">
      <c r="A82" s="6" t="s">
        <v>156</v>
      </c>
      <c r="B82" s="6" t="s">
        <v>157</v>
      </c>
      <c r="C82" s="7">
        <v>0</v>
      </c>
      <c r="D82" s="7">
        <v>2200</v>
      </c>
      <c r="E82" s="7">
        <v>0</v>
      </c>
      <c r="F82" s="7">
        <f>IF(D82&lt;&gt;0,E82/D82*100,0)</f>
        <v>0</v>
      </c>
      <c r="G82" s="7">
        <f>IF(C82&lt;&gt;0,E82/C82*100,0)</f>
        <v>0</v>
      </c>
    </row>
    <row r="83" spans="1:7">
      <c r="A83" s="6" t="s">
        <v>158</v>
      </c>
      <c r="B83" s="6" t="s">
        <v>159</v>
      </c>
      <c r="C83" s="7">
        <v>630.15</v>
      </c>
      <c r="D83" s="7">
        <v>0</v>
      </c>
      <c r="E83" s="7">
        <v>6500</v>
      </c>
      <c r="F83" s="7">
        <f>IF(D83&lt;&gt;0,E83/D83*100,0)</f>
        <v>0</v>
      </c>
      <c r="G83" s="7">
        <f>IF(C83&lt;&gt;0,E83/C83*100,0)</f>
        <v>1031.500436404031</v>
      </c>
    </row>
    <row r="84" spans="1:7">
      <c r="A84" s="2" t="s">
        <v>160</v>
      </c>
      <c r="B84" s="2" t="s">
        <v>161</v>
      </c>
      <c r="C84" s="3">
        <f>+C85+C89+C91+C94</f>
        <v>203095.88</v>
      </c>
      <c r="D84" s="3">
        <f>+D85+D89+D91+D94</f>
        <v>496844.88</v>
      </c>
      <c r="E84" s="3">
        <f>+E85+E89+E91+E94</f>
        <v>218669.33000000002</v>
      </c>
      <c r="F84" s="3">
        <f>IF(D84&lt;&gt;0,E84/D84*100,0)</f>
        <v>44.011589693749087</v>
      </c>
      <c r="G84" s="3">
        <f>IF(C84&lt;&gt;0,E84/C84*100,0)</f>
        <v>107.66802851933777</v>
      </c>
    </row>
    <row r="85" spans="1:7">
      <c r="A85" s="4" t="s">
        <v>162</v>
      </c>
      <c r="B85" s="4" t="s">
        <v>163</v>
      </c>
      <c r="C85" s="5">
        <f>+C86+C87+C88</f>
        <v>56240.06</v>
      </c>
      <c r="D85" s="5">
        <f>+D86+D87+D88</f>
        <v>252781</v>
      </c>
      <c r="E85" s="5">
        <f>+E86+E87+E88</f>
        <v>0</v>
      </c>
      <c r="F85" s="5">
        <f>IF(D85&lt;&gt;0,E85/D85*100,0)</f>
        <v>0</v>
      </c>
      <c r="G85" s="5">
        <f>IF(C85&lt;&gt;0,E85/C85*100,0)</f>
        <v>0</v>
      </c>
    </row>
    <row r="86" spans="1:7">
      <c r="A86" s="6" t="s">
        <v>164</v>
      </c>
      <c r="B86" s="6" t="s">
        <v>165</v>
      </c>
      <c r="C86" s="7">
        <v>0</v>
      </c>
      <c r="D86" s="7">
        <v>118350</v>
      </c>
      <c r="E86" s="7">
        <v>0</v>
      </c>
      <c r="F86" s="7">
        <f>IF(D86&lt;&gt;0,E86/D86*100,0)</f>
        <v>0</v>
      </c>
      <c r="G86" s="7">
        <f>IF(C86&lt;&gt;0,E86/C86*100,0)</f>
        <v>0</v>
      </c>
    </row>
    <row r="87" spans="1:7">
      <c r="A87" s="6" t="s">
        <v>166</v>
      </c>
      <c r="B87" s="6" t="s">
        <v>167</v>
      </c>
      <c r="C87" s="7">
        <v>5660.06</v>
      </c>
      <c r="D87" s="7">
        <v>10000</v>
      </c>
      <c r="E87" s="7">
        <v>0</v>
      </c>
      <c r="F87" s="7">
        <f>IF(D87&lt;&gt;0,E87/D87*100,0)</f>
        <v>0</v>
      </c>
      <c r="G87" s="7">
        <f>IF(C87&lt;&gt;0,E87/C87*100,0)</f>
        <v>0</v>
      </c>
    </row>
    <row r="88" spans="1:7">
      <c r="A88" s="6" t="s">
        <v>168</v>
      </c>
      <c r="B88" s="6" t="s">
        <v>169</v>
      </c>
      <c r="C88" s="7">
        <v>50580</v>
      </c>
      <c r="D88" s="7">
        <v>124431</v>
      </c>
      <c r="E88" s="7">
        <v>0</v>
      </c>
      <c r="F88" s="7">
        <f>IF(D88&lt;&gt;0,E88/D88*100,0)</f>
        <v>0</v>
      </c>
      <c r="G88" s="7">
        <f>IF(C88&lt;&gt;0,E88/C88*100,0)</f>
        <v>0</v>
      </c>
    </row>
    <row r="89" spans="1:7">
      <c r="A89" s="4" t="s">
        <v>170</v>
      </c>
      <c r="B89" s="4" t="s">
        <v>171</v>
      </c>
      <c r="C89" s="5">
        <f>+C90</f>
        <v>580.03</v>
      </c>
      <c r="D89" s="5">
        <f>+D90</f>
        <v>8100</v>
      </c>
      <c r="E89" s="5">
        <f>+E90</f>
        <v>0</v>
      </c>
      <c r="F89" s="5">
        <f>IF(D89&lt;&gt;0,E89/D89*100,0)</f>
        <v>0</v>
      </c>
      <c r="G89" s="5">
        <f>IF(C89&lt;&gt;0,E89/C89*100,0)</f>
        <v>0</v>
      </c>
    </row>
    <row r="90" spans="1:7">
      <c r="A90" s="6" t="s">
        <v>172</v>
      </c>
      <c r="B90" s="6" t="s">
        <v>173</v>
      </c>
      <c r="C90" s="7">
        <v>580.03</v>
      </c>
      <c r="D90" s="7">
        <v>8100</v>
      </c>
      <c r="E90" s="7">
        <v>0</v>
      </c>
      <c r="F90" s="7">
        <f>IF(D90&lt;&gt;0,E90/D90*100,0)</f>
        <v>0</v>
      </c>
      <c r="G90" s="7">
        <f>IF(C90&lt;&gt;0,E90/C90*100,0)</f>
        <v>0</v>
      </c>
    </row>
    <row r="91" spans="1:7">
      <c r="A91" s="4" t="s">
        <v>174</v>
      </c>
      <c r="B91" s="4" t="s">
        <v>175</v>
      </c>
      <c r="C91" s="5">
        <f>+C92+C93</f>
        <v>93683.41</v>
      </c>
      <c r="D91" s="5">
        <f>+D92+D93</f>
        <v>85977.12</v>
      </c>
      <c r="E91" s="5">
        <f>+E92+E93</f>
        <v>97581</v>
      </c>
      <c r="F91" s="5">
        <f>IF(D91&lt;&gt;0,E91/D91*100,0)</f>
        <v>113.49647441086653</v>
      </c>
      <c r="G91" s="5">
        <f>IF(C91&lt;&gt;0,E91/C91*100,0)</f>
        <v>104.1603844266557</v>
      </c>
    </row>
    <row r="92" spans="1:7">
      <c r="A92" s="6" t="s">
        <v>176</v>
      </c>
      <c r="B92" s="6" t="s">
        <v>177</v>
      </c>
      <c r="C92" s="7">
        <v>42382.59</v>
      </c>
      <c r="D92" s="7">
        <v>10977.12</v>
      </c>
      <c r="E92" s="7">
        <v>47581</v>
      </c>
      <c r="F92" s="7">
        <f>IF(D92&lt;&gt;0,E92/D92*100,0)</f>
        <v>433.4561342137099</v>
      </c>
      <c r="G92" s="7">
        <f>IF(C92&lt;&gt;0,E92/C92*100,0)</f>
        <v>112.26543729394547</v>
      </c>
    </row>
    <row r="93" spans="1:7">
      <c r="A93" s="6" t="s">
        <v>178</v>
      </c>
      <c r="B93" s="6" t="s">
        <v>179</v>
      </c>
      <c r="C93" s="7">
        <v>51300.82</v>
      </c>
      <c r="D93" s="7">
        <v>75000</v>
      </c>
      <c r="E93" s="7">
        <v>50000</v>
      </c>
      <c r="F93" s="7">
        <f>IF(D93&lt;&gt;0,E93/D93*100,0)</f>
        <v>66.666666666666657</v>
      </c>
      <c r="G93" s="7">
        <f>IF(C93&lt;&gt;0,E93/C93*100,0)</f>
        <v>97.464329030218238</v>
      </c>
    </row>
    <row r="94" spans="1:7">
      <c r="A94" s="4" t="s">
        <v>180</v>
      </c>
      <c r="B94" s="4" t="s">
        <v>181</v>
      </c>
      <c r="C94" s="5">
        <f>+C95</f>
        <v>52592.38</v>
      </c>
      <c r="D94" s="5">
        <f>+D95</f>
        <v>149986.76</v>
      </c>
      <c r="E94" s="5">
        <f>+E95</f>
        <v>121088.33</v>
      </c>
      <c r="F94" s="5">
        <f>IF(D94&lt;&gt;0,E94/D94*100,0)</f>
        <v>80.732679337829552</v>
      </c>
      <c r="G94" s="5">
        <f>IF(C94&lt;&gt;0,E94/C94*100,0)</f>
        <v>230.23930462930181</v>
      </c>
    </row>
    <row r="95" spans="1:7">
      <c r="A95" s="6" t="s">
        <v>182</v>
      </c>
      <c r="B95" s="6" t="s">
        <v>181</v>
      </c>
      <c r="C95" s="7">
        <v>52592.38</v>
      </c>
      <c r="D95" s="7">
        <v>149986.76</v>
      </c>
      <c r="E95" s="7">
        <v>121088.33</v>
      </c>
      <c r="F95" s="7">
        <f>IF(D95&lt;&gt;0,E95/D95*100,0)</f>
        <v>80.732679337829552</v>
      </c>
      <c r="G95" s="7">
        <f>IF(C95&lt;&gt;0,E95/C95*100,0)</f>
        <v>230.23930462930181</v>
      </c>
    </row>
    <row r="96" spans="1:7">
      <c r="A96" s="2" t="s">
        <v>183</v>
      </c>
      <c r="B96" s="2" t="s">
        <v>184</v>
      </c>
      <c r="C96" s="3">
        <f>+C97+C99</f>
        <v>1410</v>
      </c>
      <c r="D96" s="3">
        <f>+D97+D99</f>
        <v>2150</v>
      </c>
      <c r="E96" s="3">
        <f>+E97+E99</f>
        <v>2100</v>
      </c>
      <c r="F96" s="3">
        <f>IF(D96&lt;&gt;0,E96/D96*100,0)</f>
        <v>97.674418604651152</v>
      </c>
      <c r="G96" s="3">
        <f>IF(C96&lt;&gt;0,E96/C96*100,0)</f>
        <v>148.93617021276594</v>
      </c>
    </row>
    <row r="97" spans="1:7">
      <c r="A97" s="4" t="s">
        <v>185</v>
      </c>
      <c r="B97" s="4" t="s">
        <v>186</v>
      </c>
      <c r="C97" s="5">
        <f>+C98</f>
        <v>1170</v>
      </c>
      <c r="D97" s="5">
        <f>+D98</f>
        <v>2000</v>
      </c>
      <c r="E97" s="5">
        <f>+E98</f>
        <v>1950</v>
      </c>
      <c r="F97" s="5">
        <f>IF(D97&lt;&gt;0,E97/D97*100,0)</f>
        <v>97.5</v>
      </c>
      <c r="G97" s="5">
        <f>IF(C97&lt;&gt;0,E97/C97*100,0)</f>
        <v>166.66666666666669</v>
      </c>
    </row>
    <row r="98" spans="1:7">
      <c r="A98" s="6" t="s">
        <v>187</v>
      </c>
      <c r="B98" s="6" t="s">
        <v>186</v>
      </c>
      <c r="C98" s="7">
        <v>1170</v>
      </c>
      <c r="D98" s="7">
        <v>2000</v>
      </c>
      <c r="E98" s="7">
        <v>1950</v>
      </c>
      <c r="F98" s="7">
        <f>IF(D98&lt;&gt;0,E98/D98*100,0)</f>
        <v>97.5</v>
      </c>
      <c r="G98" s="7">
        <f>IF(C98&lt;&gt;0,E98/C98*100,0)</f>
        <v>166.66666666666669</v>
      </c>
    </row>
    <row r="99" spans="1:7">
      <c r="A99" s="4" t="s">
        <v>188</v>
      </c>
      <c r="B99" s="4" t="s">
        <v>189</v>
      </c>
      <c r="C99" s="5">
        <f>+C100</f>
        <v>240</v>
      </c>
      <c r="D99" s="5">
        <f>+D100</f>
        <v>150</v>
      </c>
      <c r="E99" s="5">
        <f>+E100</f>
        <v>150</v>
      </c>
      <c r="F99" s="5">
        <f>IF(D99&lt;&gt;0,E99/D99*100,0)</f>
        <v>100</v>
      </c>
      <c r="G99" s="5">
        <f>IF(C99&lt;&gt;0,E99/C99*100,0)</f>
        <v>62.5</v>
      </c>
    </row>
    <row r="100" spans="1:7">
      <c r="A100" s="6" t="s">
        <v>190</v>
      </c>
      <c r="B100" s="6" t="s">
        <v>189</v>
      </c>
      <c r="C100" s="7">
        <v>240</v>
      </c>
      <c r="D100" s="7">
        <v>150</v>
      </c>
      <c r="E100" s="7">
        <v>150</v>
      </c>
      <c r="F100" s="7">
        <f>IF(D100&lt;&gt;0,E100/D100*100,0)</f>
        <v>100</v>
      </c>
      <c r="G100" s="7">
        <f>IF(C100&lt;&gt;0,E100/C100*100,0)</f>
        <v>62.5</v>
      </c>
    </row>
    <row r="101" spans="1:7">
      <c r="A101" s="2" t="s">
        <v>191</v>
      </c>
      <c r="B101" s="2" t="s">
        <v>192</v>
      </c>
      <c r="C101" s="3">
        <f>+C102+C115+C117+C119+C124</f>
        <v>1556796.3000000003</v>
      </c>
      <c r="D101" s="3">
        <f>+D102+D115+D117+D119+D124</f>
        <v>3255136.96</v>
      </c>
      <c r="E101" s="3">
        <f>+E102+E115+E117+E119+E124</f>
        <v>477495.10000000003</v>
      </c>
      <c r="F101" s="3">
        <f>IF(D101&lt;&gt;0,E101/D101*100,0)</f>
        <v>14.668971102217462</v>
      </c>
      <c r="G101" s="3">
        <f>IF(C101&lt;&gt;0,E101/C101*100,0)</f>
        <v>30.671649206771622</v>
      </c>
    </row>
    <row r="102" spans="1:7">
      <c r="A102" s="4" t="s">
        <v>193</v>
      </c>
      <c r="B102" s="4" t="s">
        <v>194</v>
      </c>
      <c r="C102" s="5">
        <f>+C103+C104+C105+C106+C107+C108+C109+C110+C111+C112+C113+C114</f>
        <v>509135.58000000007</v>
      </c>
      <c r="D102" s="5">
        <f>+D103+D104+D105+D106+D107+D108+D109+D110+D111+D112+D113+D114</f>
        <v>888288.58000000007</v>
      </c>
      <c r="E102" s="5">
        <f>+E103+E104+E105+E106+E107+E108+E109+E110+E111+E112+E113+E114</f>
        <v>132400</v>
      </c>
      <c r="F102" s="5">
        <f>IF(D102&lt;&gt;0,E102/D102*100,0)</f>
        <v>14.905066099127378</v>
      </c>
      <c r="G102" s="5">
        <f>IF(C102&lt;&gt;0,E102/C102*100,0)</f>
        <v>26.004861023462549</v>
      </c>
    </row>
    <row r="103" spans="1:7">
      <c r="A103" s="6" t="s">
        <v>195</v>
      </c>
      <c r="B103" s="6" t="s">
        <v>196</v>
      </c>
      <c r="C103" s="7">
        <v>22500</v>
      </c>
      <c r="D103" s="7">
        <v>105000</v>
      </c>
      <c r="E103" s="7">
        <v>0</v>
      </c>
      <c r="F103" s="7">
        <f>IF(D103&lt;&gt;0,E103/D103*100,0)</f>
        <v>0</v>
      </c>
      <c r="G103" s="7">
        <f>IF(C103&lt;&gt;0,E103/C103*100,0)</f>
        <v>0</v>
      </c>
    </row>
    <row r="104" spans="1:7">
      <c r="A104" s="6" t="s">
        <v>197</v>
      </c>
      <c r="B104" s="6" t="s">
        <v>198</v>
      </c>
      <c r="C104" s="7">
        <v>0</v>
      </c>
      <c r="D104" s="7">
        <v>12400</v>
      </c>
      <c r="E104" s="7">
        <v>12400</v>
      </c>
      <c r="F104" s="7">
        <f>IF(D104&lt;&gt;0,E104/D104*100,0)</f>
        <v>100</v>
      </c>
      <c r="G104" s="7">
        <f>IF(C104&lt;&gt;0,E104/C104*100,0)</f>
        <v>0</v>
      </c>
    </row>
    <row r="105" spans="1:7">
      <c r="A105" s="6" t="s">
        <v>199</v>
      </c>
      <c r="B105" s="6" t="s">
        <v>200</v>
      </c>
      <c r="C105" s="7">
        <v>335551.71</v>
      </c>
      <c r="D105" s="7">
        <v>322690.52</v>
      </c>
      <c r="E105" s="7">
        <v>0</v>
      </c>
      <c r="F105" s="7">
        <f>IF(D105&lt;&gt;0,E105/D105*100,0)</f>
        <v>0</v>
      </c>
      <c r="G105" s="7">
        <f>IF(C105&lt;&gt;0,E105/C105*100,0)</f>
        <v>0</v>
      </c>
    </row>
    <row r="106" spans="1:7">
      <c r="A106" s="6" t="s">
        <v>201</v>
      </c>
      <c r="B106" s="6" t="s">
        <v>202</v>
      </c>
      <c r="C106" s="7">
        <v>37638</v>
      </c>
      <c r="D106" s="7">
        <v>33600</v>
      </c>
      <c r="E106" s="7">
        <v>25000</v>
      </c>
      <c r="F106" s="7">
        <f>IF(D106&lt;&gt;0,E106/D106*100,0)</f>
        <v>74.404761904761912</v>
      </c>
      <c r="G106" s="7">
        <f>IF(C106&lt;&gt;0,E106/C106*100,0)</f>
        <v>66.422232849779476</v>
      </c>
    </row>
    <row r="107" spans="1:7">
      <c r="A107" s="6" t="s">
        <v>203</v>
      </c>
      <c r="B107" s="6" t="s">
        <v>204</v>
      </c>
      <c r="C107" s="7">
        <v>26895</v>
      </c>
      <c r="D107" s="7">
        <v>26450</v>
      </c>
      <c r="E107" s="7">
        <v>33000</v>
      </c>
      <c r="F107" s="7">
        <f>IF(D107&lt;&gt;0,E107/D107*100,0)</f>
        <v>124.76370510396974</v>
      </c>
      <c r="G107" s="7">
        <f>IF(C107&lt;&gt;0,E107/C107*100,0)</f>
        <v>122.69938650306749</v>
      </c>
    </row>
    <row r="108" spans="1:7">
      <c r="A108" s="6" t="s">
        <v>205</v>
      </c>
      <c r="B108" s="6" t="s">
        <v>206</v>
      </c>
      <c r="C108" s="7">
        <v>24971.34</v>
      </c>
      <c r="D108" s="7">
        <v>56492.06</v>
      </c>
      <c r="E108" s="7">
        <v>0</v>
      </c>
      <c r="F108" s="7">
        <f>IF(D108&lt;&gt;0,E108/D108*100,0)</f>
        <v>0</v>
      </c>
      <c r="G108" s="7">
        <f>IF(C108&lt;&gt;0,E108/C108*100,0)</f>
        <v>0</v>
      </c>
    </row>
    <row r="109" spans="1:7">
      <c r="A109" s="6" t="s">
        <v>207</v>
      </c>
      <c r="B109" s="6" t="s">
        <v>208</v>
      </c>
      <c r="C109" s="7">
        <v>71.59</v>
      </c>
      <c r="D109" s="7">
        <v>0</v>
      </c>
      <c r="E109" s="7">
        <v>0</v>
      </c>
      <c r="F109" s="7">
        <f>IF(D109&lt;&gt;0,E109/D109*100,0)</f>
        <v>0</v>
      </c>
      <c r="G109" s="7">
        <f>IF(C109&lt;&gt;0,E109/C109*100,0)</f>
        <v>0</v>
      </c>
    </row>
    <row r="110" spans="1:7">
      <c r="A110" s="6" t="s">
        <v>209</v>
      </c>
      <c r="B110" s="6" t="s">
        <v>210</v>
      </c>
      <c r="C110" s="7">
        <v>0</v>
      </c>
      <c r="D110" s="7">
        <v>310250</v>
      </c>
      <c r="E110" s="7">
        <v>0</v>
      </c>
      <c r="F110" s="7">
        <f>IF(D110&lt;&gt;0,E110/D110*100,0)</f>
        <v>0</v>
      </c>
      <c r="G110" s="7">
        <f>IF(C110&lt;&gt;0,E110/C110*100,0)</f>
        <v>0</v>
      </c>
    </row>
    <row r="111" spans="1:7">
      <c r="A111" s="6" t="s">
        <v>211</v>
      </c>
      <c r="B111" s="6" t="s">
        <v>212</v>
      </c>
      <c r="C111" s="7">
        <v>1980.84</v>
      </c>
      <c r="D111" s="7">
        <v>2000</v>
      </c>
      <c r="E111" s="7">
        <v>7000</v>
      </c>
      <c r="F111" s="7">
        <f>IF(D111&lt;&gt;0,E111/D111*100,0)</f>
        <v>350</v>
      </c>
      <c r="G111" s="7">
        <f>IF(C111&lt;&gt;0,E111/C111*100,0)</f>
        <v>353.38543244280208</v>
      </c>
    </row>
    <row r="112" spans="1:7">
      <c r="A112" s="6" t="s">
        <v>213</v>
      </c>
      <c r="B112" s="6" t="s">
        <v>214</v>
      </c>
      <c r="C112" s="7">
        <v>3000</v>
      </c>
      <c r="D112" s="7">
        <v>0</v>
      </c>
      <c r="E112" s="7">
        <v>0</v>
      </c>
      <c r="F112" s="7">
        <f>IF(D112&lt;&gt;0,E112/D112*100,0)</f>
        <v>0</v>
      </c>
      <c r="G112" s="7">
        <f>IF(C112&lt;&gt;0,E112/C112*100,0)</f>
        <v>0</v>
      </c>
    </row>
    <row r="113" spans="1:7">
      <c r="A113" s="6" t="s">
        <v>215</v>
      </c>
      <c r="B113" s="6" t="s">
        <v>216</v>
      </c>
      <c r="C113" s="7">
        <v>56527.1</v>
      </c>
      <c r="D113" s="7">
        <v>19406</v>
      </c>
      <c r="E113" s="7">
        <v>50000</v>
      </c>
      <c r="F113" s="7">
        <f>IF(D113&lt;&gt;0,E113/D113*100,0)</f>
        <v>257.65227249304343</v>
      </c>
      <c r="G113" s="7">
        <f>IF(C113&lt;&gt;0,E113/C113*100,0)</f>
        <v>88.453149020558286</v>
      </c>
    </row>
    <row r="114" spans="1:7">
      <c r="A114" s="6" t="s">
        <v>217</v>
      </c>
      <c r="B114" s="6" t="s">
        <v>218</v>
      </c>
      <c r="C114" s="7">
        <v>0</v>
      </c>
      <c r="D114" s="7">
        <v>0</v>
      </c>
      <c r="E114" s="7">
        <v>5000</v>
      </c>
      <c r="F114" s="7">
        <f>IF(D114&lt;&gt;0,E114/D114*100,0)</f>
        <v>0</v>
      </c>
      <c r="G114" s="7">
        <f>IF(C114&lt;&gt;0,E114/C114*100,0)</f>
        <v>0</v>
      </c>
    </row>
    <row r="115" spans="1:7">
      <c r="A115" s="4" t="s">
        <v>219</v>
      </c>
      <c r="B115" s="4" t="s">
        <v>220</v>
      </c>
      <c r="C115" s="5">
        <f>+C116</f>
        <v>17245.11</v>
      </c>
      <c r="D115" s="5">
        <f>+D116</f>
        <v>0</v>
      </c>
      <c r="E115" s="5">
        <f>+E116</f>
        <v>0</v>
      </c>
      <c r="F115" s="5">
        <f>IF(D115&lt;&gt;0,E115/D115*100,0)</f>
        <v>0</v>
      </c>
      <c r="G115" s="5">
        <f>IF(C115&lt;&gt;0,E115/C115*100,0)</f>
        <v>0</v>
      </c>
    </row>
    <row r="116" spans="1:7">
      <c r="A116" s="6" t="s">
        <v>221</v>
      </c>
      <c r="B116" s="6" t="s">
        <v>222</v>
      </c>
      <c r="C116" s="7">
        <v>17245.11</v>
      </c>
      <c r="D116" s="7">
        <v>0</v>
      </c>
      <c r="E116" s="7">
        <v>0</v>
      </c>
      <c r="F116" s="7">
        <f>IF(D116&lt;&gt;0,E116/D116*100,0)</f>
        <v>0</v>
      </c>
      <c r="G116" s="7">
        <f>IF(C116&lt;&gt;0,E116/C116*100,0)</f>
        <v>0</v>
      </c>
    </row>
    <row r="117" spans="1:7">
      <c r="A117" s="4" t="s">
        <v>223</v>
      </c>
      <c r="B117" s="4" t="s">
        <v>224</v>
      </c>
      <c r="C117" s="5">
        <f>+C118</f>
        <v>0</v>
      </c>
      <c r="D117" s="5">
        <f>+D118</f>
        <v>0</v>
      </c>
      <c r="E117" s="5">
        <f>+E118</f>
        <v>33909.89</v>
      </c>
      <c r="F117" s="5">
        <f>IF(D117&lt;&gt;0,E117/D117*100,0)</f>
        <v>0</v>
      </c>
      <c r="G117" s="5">
        <f>IF(C117&lt;&gt;0,E117/C117*100,0)</f>
        <v>0</v>
      </c>
    </row>
    <row r="118" spans="1:7">
      <c r="A118" s="6" t="s">
        <v>225</v>
      </c>
      <c r="B118" s="6" t="s">
        <v>226</v>
      </c>
      <c r="C118" s="7">
        <v>0</v>
      </c>
      <c r="D118" s="7">
        <v>0</v>
      </c>
      <c r="E118" s="7">
        <v>33909.89</v>
      </c>
      <c r="F118" s="7">
        <f>IF(D118&lt;&gt;0,E118/D118*100,0)</f>
        <v>0</v>
      </c>
      <c r="G118" s="7">
        <f>IF(C118&lt;&gt;0,E118/C118*100,0)</f>
        <v>0</v>
      </c>
    </row>
    <row r="119" spans="1:7">
      <c r="A119" s="4" t="s">
        <v>227</v>
      </c>
      <c r="B119" s="4" t="s">
        <v>224</v>
      </c>
      <c r="C119" s="5">
        <f>+C120+C121+C122+C123</f>
        <v>1030415.6100000001</v>
      </c>
      <c r="D119" s="5">
        <f>+D120+D121+D122+D123</f>
        <v>2366848.38</v>
      </c>
      <c r="E119" s="5">
        <f>+E120+E121+E122+E123</f>
        <v>298000</v>
      </c>
      <c r="F119" s="5">
        <f>IF(D119&lt;&gt;0,E119/D119*100,0)</f>
        <v>12.590582587296954</v>
      </c>
      <c r="G119" s="5">
        <f>IF(C119&lt;&gt;0,E119/C119*100,0)</f>
        <v>28.920369325538459</v>
      </c>
    </row>
    <row r="120" spans="1:7">
      <c r="A120" s="6" t="s">
        <v>228</v>
      </c>
      <c r="B120" s="6" t="s">
        <v>229</v>
      </c>
      <c r="C120" s="7">
        <v>583000.30000000005</v>
      </c>
      <c r="D120" s="7">
        <v>0</v>
      </c>
      <c r="E120" s="7">
        <v>0</v>
      </c>
      <c r="F120" s="7">
        <f>IF(D120&lt;&gt;0,E120/D120*100,0)</f>
        <v>0</v>
      </c>
      <c r="G120" s="7">
        <f>IF(C120&lt;&gt;0,E120/C120*100,0)</f>
        <v>0</v>
      </c>
    </row>
    <row r="121" spans="1:7">
      <c r="A121" s="6" t="s">
        <v>230</v>
      </c>
      <c r="B121" s="6" t="s">
        <v>231</v>
      </c>
      <c r="C121" s="7">
        <v>447415.31</v>
      </c>
      <c r="D121" s="7">
        <v>2239348.38</v>
      </c>
      <c r="E121" s="7">
        <v>0</v>
      </c>
      <c r="F121" s="7">
        <f>IF(D121&lt;&gt;0,E121/D121*100,0)</f>
        <v>0</v>
      </c>
      <c r="G121" s="7">
        <f>IF(C121&lt;&gt;0,E121/C121*100,0)</f>
        <v>0</v>
      </c>
    </row>
    <row r="122" spans="1:7">
      <c r="A122" s="6" t="s">
        <v>232</v>
      </c>
      <c r="B122" s="6" t="s">
        <v>233</v>
      </c>
      <c r="C122" s="7">
        <v>0</v>
      </c>
      <c r="D122" s="7">
        <v>127500</v>
      </c>
      <c r="E122" s="7">
        <v>0</v>
      </c>
      <c r="F122" s="7">
        <f>IF(D122&lt;&gt;0,E122/D122*100,0)</f>
        <v>0</v>
      </c>
      <c r="G122" s="7">
        <f>IF(C122&lt;&gt;0,E122/C122*100,0)</f>
        <v>0</v>
      </c>
    </row>
    <row r="123" spans="1:7">
      <c r="A123" s="6" t="s">
        <v>234</v>
      </c>
      <c r="B123" s="6" t="s">
        <v>235</v>
      </c>
      <c r="C123" s="7">
        <v>0</v>
      </c>
      <c r="D123" s="7">
        <v>0</v>
      </c>
      <c r="E123" s="7">
        <v>298000</v>
      </c>
      <c r="F123" s="7">
        <f>IF(D123&lt;&gt;0,E123/D123*100,0)</f>
        <v>0</v>
      </c>
      <c r="G123" s="7">
        <f>IF(C123&lt;&gt;0,E123/C123*100,0)</f>
        <v>0</v>
      </c>
    </row>
    <row r="124" spans="1:7">
      <c r="A124" s="4" t="s">
        <v>236</v>
      </c>
      <c r="B124" s="4" t="s">
        <v>237</v>
      </c>
      <c r="C124" s="5">
        <f>+C125</f>
        <v>0</v>
      </c>
      <c r="D124" s="5">
        <f>+D125</f>
        <v>0</v>
      </c>
      <c r="E124" s="5">
        <f>+E125</f>
        <v>13185.21</v>
      </c>
      <c r="F124" s="5">
        <f>IF(D124&lt;&gt;0,E124/D124*100,0)</f>
        <v>0</v>
      </c>
      <c r="G124" s="5">
        <f>IF(C124&lt;&gt;0,E124/C124*100,0)</f>
        <v>0</v>
      </c>
    </row>
    <row r="125" spans="1:7">
      <c r="A125" s="6" t="s">
        <v>238</v>
      </c>
      <c r="B125" s="6" t="s">
        <v>239</v>
      </c>
      <c r="C125" s="7">
        <v>0</v>
      </c>
      <c r="D125" s="7">
        <v>0</v>
      </c>
      <c r="E125" s="7">
        <v>13185.21</v>
      </c>
      <c r="F125" s="7">
        <f>IF(D125&lt;&gt;0,E125/D125*100,0)</f>
        <v>0</v>
      </c>
      <c r="G125" s="7">
        <f>IF(C125&lt;&gt;0,E125/C125*100,0)</f>
        <v>0</v>
      </c>
    </row>
    <row r="126" spans="1:7">
      <c r="A126" s="9"/>
      <c r="B126" s="9"/>
      <c r="C126" s="10">
        <f>+C6+C38+C84+C96+C101</f>
        <v>12824758.080000002</v>
      </c>
      <c r="D126" s="10">
        <f>+D6+D38+D84+D96+D101</f>
        <v>15143757.09</v>
      </c>
      <c r="E126" s="10">
        <f>+E6+E38+E84+E96+E101</f>
        <v>12174381.59</v>
      </c>
      <c r="F126" s="10">
        <f>IF(D126&lt;&gt;0,E126/D126*100,0)</f>
        <v>80.392081817260589</v>
      </c>
      <c r="G126" s="10">
        <f>IF(C126&lt;&gt;0,E126/C126*100,0)</f>
        <v>94.928742624671784</v>
      </c>
    </row>
  </sheetData>
  <pageMargins left="0.25" right="0.25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Maček MARJETA</dc:creator>
  <cp:lastModifiedBy>Maček MARJETA</cp:lastModifiedBy>
  <dcterms:created xsi:type="dcterms:W3CDTF">2014-12-01T09:00:57Z</dcterms:created>
  <dcterms:modified xsi:type="dcterms:W3CDTF">2014-12-01T09:02:59Z</dcterms:modified>
</cp:coreProperties>
</file>