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3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2003'!$5:$5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<sst xmlns="http://schemas.openxmlformats.org/spreadsheetml/2006/main" count="164" uniqueCount="154">
  <si>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</si>
  <si>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</si>
  <si>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</si>
  <si>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</si>
  <si>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</si>
  <si>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</si>
  <si>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</si>
  <si>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</si>
  <si>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</si>
  <si>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</si>
  <si>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</si>
  <si>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</si>
  <si>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</si>
  <si>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</si>
  <si>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</si>
  <si>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</si>
  <si>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</si>
  <si>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</si>
  <si>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</si>
  <si>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</si>
  <si>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</si>
  <si>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</si>
  <si>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</si>
  <si>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</si>
  <si>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</si>
  <si>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</si>
  <si>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</si>
  <si>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</si>
  <si>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</si>
  <si>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</si>
  <si>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</si>
  <si>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</si>
  <si>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</si>
  <si>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</si>
  <si>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</si>
  <si>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</si>
  <si>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</si>
  <si>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</si>
  <si>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</si>
  <si>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</si>
  <si>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</si>
  <si>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</si>
  <si>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</si>
  <si>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</si>
  <si>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</si>
  <si>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</si>
  <si>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</si>
  <si>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</si>
  <si>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</si>
  <si>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</si>
  <si>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</si>
  <si>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</si>
  <si>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</si>
  <si>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</si>
  <si>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</si>
  <si>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</si>
  <si>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</si>
  <si>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</si>
  <si>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</si>
  <si>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</si>
  <si>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</si>
  <si>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</si>
  <si>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</si>
  <si>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</si>
  <si>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</si>
  <si>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</si>
  <si>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</si>
  <si>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</si>
  <si>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</si>
  <si>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</si>
  <si>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</si>
  <si>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</si>
  <si>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</si>
  <si>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</si>
  <si>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</si>
  <si>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</si>
  <si>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</si>
  <si>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</si>
  <si>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</si>
  <si>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TEKOČI TRANSFERI V TUJINO</t>
  </si>
  <si>
    <t>TEKOČI TRANSFERI (410+411+412+413+414)</t>
  </si>
  <si>
    <t>Veljavni pror.2010    [1]</t>
  </si>
  <si>
    <t>OSN: osnutek 2011    [2]</t>
  </si>
  <si>
    <t>Indeks 2:1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</si>
  <si>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</si>
  <si>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</si>
  <si>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</si>
  <si>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</si>
  <si>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</si>
  <si>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</si>
  <si>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</si>
  <si>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</si>
  <si>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</si>
  <si>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</si>
  <si>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</si>
  <si>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</si>
  <si>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</si>
  <si>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</si>
  <si>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</si>
  <si>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</si>
  <si>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</si>
  <si>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</si>
  <si>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PREJETE DONACIJE IZ TUJINE ZA INVESTICIJE</t>
  </si>
  <si>
    <t>PREJETA SREDSTVA IZ DRŽAVNEGA PRORAČUNA</t>
  </si>
  <si>
    <t>PREJETA SREDSTVA IZ JAVNIH SKLADOV</t>
  </si>
  <si>
    <t>PREJETA SREDSTVA IZ DRŽAVNEGA PRORAČUNA IZ SREDSTEV PRORAČU-</t>
  </si>
  <si>
    <t>NAJETI KREDITI PRI POSLOVNIH BANKAH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</si>
  <si>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</si>
  <si>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</si>
  <si>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</si>
  <si>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</si>
  <si>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</si>
  <si>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</si>
  <si>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</si>
  <si>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</si>
  <si>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</si>
  <si>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</si>
  <si>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</si>
  <si>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</si>
  <si>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</si>
  <si>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</si>
  <si>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</si>
  <si>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</si>
  <si>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</si>
  <si>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</si>
  <si>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</si>
  <si>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</si>
  <si>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</si>
  <si>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</si>
  <si>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PRIVATNIM PODJETJEM IN ZASEBNIKOM</t>
  </si>
  <si>
    <t>DRUŽINSKI PREJEMKI IN STARŠEVSKA NADOMESTILA</t>
  </si>
  <si>
    <t>NADOMESTILA PLAČ</t>
  </si>
  <si>
    <t>DRUGI TRANSFERI POSAMEZNIKOM</t>
  </si>
  <si>
    <t>TEKOČI TRANSFERI NEPRIDOBITNIM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</si>
  <si>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</si>
  <si>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</si>
  <si>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</si>
  <si>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</si>
  <si>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DRUGI TEKOČI TRANSFERI V TUJINO</t>
  </si>
  <si>
    <t>NAKUP ZGRADB IN PROSTOROV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</si>
  <si>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</si>
  <si>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</si>
  <si>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</si>
  <si>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</si>
  <si>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</si>
  <si>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</si>
  <si>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</si>
  <si>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</si>
  <si>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</si>
  <si>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JAVNIM ZAVODOM</t>
  </si>
  <si>
    <t>ODPLAČILA KREDITOV POSLOVNIM BANKAM</t>
  </si>
  <si>
    <t>OSNUTEK PRORAČUNA OBČINE TRŽIČ ZA LETO 2011</t>
  </si>
  <si>
    <t>V eur</t>
  </si>
  <si>
    <t>SPLOŠNI DEL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</si>
</sst>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9" fillId="0" borderId="0" xfId="0" applyFont="1" applyAlignment="1">
      <alignment horizontal="left"/>
    </xf>
    <xf numFmtId="2" fontId="4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 applyProtection="1">
      <alignment vertical="center"/>
      <protection locked="0"/>
    </xf>
    <xf numFmtId="2" fontId="6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>
      <alignment horizontal="centerContinuous" vertical="center"/>
    </xf>
    <xf numFmtId="49" fontId="1" fillId="4" borderId="9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153"/>
  <sheetViews>
    <sheetView tabSelected="1" view="pageBreakPreview" zoomScale="60" zoomScaleNormal="75" workbookViewId="0" topLeftCell="A101">
      <selection activeCell="F146" sqref="F146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6" width="16.125" style="0" customWidth="1"/>
    <col min="7" max="16384" width="9.125" style="1" customWidth="1"/>
  </cols>
  <sheetData>
    <row r="1" spans="2:3" ht="19.5" customHeight="1">
      <c r="B1" s="55" t="s">
        <v>151</v>
      </c>
      <c r="C1" s="55"/>
    </row>
    <row r="2" spans="2:3" ht="19.5" customHeight="1">
      <c r="B2" s="55" t="s">
        <v>153</v>
      </c>
      <c r="C2" s="55"/>
    </row>
    <row r="3" spans="1:3" ht="14.25" customHeight="1">
      <c r="A3" s="1"/>
      <c r="B3" s="1"/>
      <c r="C3" s="12"/>
    </row>
    <row r="4" spans="1:6" ht="19.5" customHeight="1" thickBot="1">
      <c r="A4" s="1"/>
      <c r="B4" s="1"/>
      <c r="C4" s="12"/>
      <c r="D4" s="6"/>
      <c r="E4" s="6"/>
      <c r="F4" s="6" t="s">
        <v>152</v>
      </c>
    </row>
    <row r="5" spans="1:6" s="15" customFormat="1" ht="51" customHeight="1" thickBot="1">
      <c r="A5" s="7" t="s">
        <v>16</v>
      </c>
      <c r="B5" s="8"/>
      <c r="C5" s="9" t="s">
        <v>4</v>
      </c>
      <c r="D5" s="10" t="s">
        <v>81</v>
      </c>
      <c r="E5" s="10" t="s">
        <v>82</v>
      </c>
      <c r="F5" s="10" t="s">
        <v>83</v>
      </c>
    </row>
    <row r="6" spans="1:6" s="11" customFormat="1" ht="20.25" customHeight="1">
      <c r="A6" s="13" t="s">
        <v>5</v>
      </c>
      <c r="B6" s="4"/>
      <c r="C6" s="4"/>
      <c r="D6" s="5"/>
      <c r="E6" s="5"/>
      <c r="F6" s="5"/>
    </row>
    <row r="7" spans="1:6" ht="30" customHeight="1">
      <c r="A7" s="16" t="s">
        <v>17</v>
      </c>
      <c r="B7" s="17" t="s">
        <v>0</v>
      </c>
      <c r="C7" s="18" t="s">
        <v>18</v>
      </c>
      <c r="D7" s="19">
        <f>+D8+D34+D42+D49</f>
        <v>25842064.39</v>
      </c>
      <c r="E7" s="19">
        <f>+E8+E34+E42+E49</f>
        <v>15566614.629999999</v>
      </c>
      <c r="F7" s="56">
        <f>IF(D7&lt;&gt;0,E7/D7*100,)</f>
        <v>60.237504229823635</v>
      </c>
    </row>
    <row r="8" spans="1:6" ht="16.5">
      <c r="A8" s="16"/>
      <c r="B8" s="20" t="s">
        <v>19</v>
      </c>
      <c r="C8" s="17" t="s">
        <v>6</v>
      </c>
      <c r="D8" s="19">
        <f>+D9+D21</f>
        <v>16735712.41</v>
      </c>
      <c r="E8" s="19">
        <f>+E9+E21</f>
        <v>11548513.76</v>
      </c>
      <c r="F8" s="56">
        <f>IF(D8&lt;&gt;0,E8/D8*100,)</f>
        <v>69.00521159230412</v>
      </c>
    </row>
    <row r="9" spans="1:6" ht="15.75">
      <c r="A9" s="40">
        <v>70</v>
      </c>
      <c r="B9" s="41"/>
      <c r="C9" s="41" t="s">
        <v>20</v>
      </c>
      <c r="D9" s="42">
        <f>D10+D12+D17+D20</f>
        <v>9601609</v>
      </c>
      <c r="E9" s="42">
        <f>E10+E12+E17+E20</f>
        <v>9367396.26</v>
      </c>
      <c r="F9" s="57">
        <f>IF(D9&lt;&gt;0,E9/D9*100,)</f>
        <v>97.56069279638444</v>
      </c>
    </row>
    <row r="10" spans="1:6" ht="15.75" customHeight="1">
      <c r="A10" s="21">
        <v>700</v>
      </c>
      <c r="B10" s="22"/>
      <c r="C10" s="22" t="s">
        <v>7</v>
      </c>
      <c r="D10" s="23">
        <f>D11</f>
        <v>7984509</v>
      </c>
      <c r="E10" s="23">
        <f>E11</f>
        <v>8198039</v>
      </c>
      <c r="F10" s="58">
        <f>IF(D10&lt;&gt;0,E10/D10*100,)</f>
        <v>102.67430345435142</v>
      </c>
    </row>
    <row r="11" spans="1:6" ht="15.75" customHeight="1" outlineLevel="1">
      <c r="A11" s="21">
        <v>7000</v>
      </c>
      <c r="B11" s="22"/>
      <c r="C11" s="22" t="s">
        <v>84</v>
      </c>
      <c r="D11" s="23">
        <v>7984509</v>
      </c>
      <c r="E11" s="23">
        <v>8198039</v>
      </c>
      <c r="F11" s="58">
        <f>IF(D11&lt;&gt;0,E11/D11*100,)</f>
        <v>102.67430345435142</v>
      </c>
    </row>
    <row r="12" spans="1:6" ht="15">
      <c r="A12" s="21">
        <v>703</v>
      </c>
      <c r="B12" s="22"/>
      <c r="C12" s="22" t="s">
        <v>8</v>
      </c>
      <c r="D12" s="23">
        <f>D13+D14+D15+D16</f>
        <v>1137100</v>
      </c>
      <c r="E12" s="23">
        <f>E13+E14+E15+E16</f>
        <v>933860</v>
      </c>
      <c r="F12" s="58">
        <f>IF(D12&lt;&gt;0,E12/D12*100,)</f>
        <v>82.12646205258991</v>
      </c>
    </row>
    <row r="13" spans="1:6" ht="15" outlineLevel="1">
      <c r="A13" s="21">
        <v>7030</v>
      </c>
      <c r="B13" s="22"/>
      <c r="C13" s="22" t="s">
        <v>85</v>
      </c>
      <c r="D13" s="23">
        <v>956500</v>
      </c>
      <c r="E13" s="23">
        <v>775360</v>
      </c>
      <c r="F13" s="58">
        <f>IF(D13&lt;&gt;0,E13/D13*100,)</f>
        <v>81.06220595922635</v>
      </c>
    </row>
    <row r="14" spans="1:6" ht="15" outlineLevel="1">
      <c r="A14" s="21">
        <v>7031</v>
      </c>
      <c r="B14" s="22"/>
      <c r="C14" s="22" t="s">
        <v>86</v>
      </c>
      <c r="D14" s="23">
        <v>400</v>
      </c>
      <c r="E14" s="23">
        <v>1500</v>
      </c>
      <c r="F14" s="58">
        <f>IF(D14&lt;&gt;0,E14/D14*100,)</f>
        <v>375</v>
      </c>
    </row>
    <row r="15" spans="1:6" ht="15" outlineLevel="1">
      <c r="A15" s="21">
        <v>7032</v>
      </c>
      <c r="B15" s="22"/>
      <c r="C15" s="22" t="s">
        <v>87</v>
      </c>
      <c r="D15" s="23">
        <v>20000</v>
      </c>
      <c r="E15" s="23">
        <v>47000</v>
      </c>
      <c r="F15" s="58">
        <f>IF(D15&lt;&gt;0,E15/D15*100,)</f>
        <v>235</v>
      </c>
    </row>
    <row r="16" spans="1:6" ht="15" outlineLevel="1">
      <c r="A16" s="21">
        <v>7033</v>
      </c>
      <c r="B16" s="22"/>
      <c r="C16" s="22" t="s">
        <v>88</v>
      </c>
      <c r="D16" s="23">
        <v>160200</v>
      </c>
      <c r="E16" s="23">
        <v>110000</v>
      </c>
      <c r="F16" s="58">
        <f>IF(D16&lt;&gt;0,E16/D16*100,)</f>
        <v>68.66416978776529</v>
      </c>
    </row>
    <row r="17" spans="1:6" ht="15">
      <c r="A17" s="21">
        <v>704</v>
      </c>
      <c r="B17" s="22"/>
      <c r="C17" s="22" t="s">
        <v>9</v>
      </c>
      <c r="D17" s="23">
        <f>D18+D19</f>
        <v>480000</v>
      </c>
      <c r="E17" s="23">
        <f>E18+E19</f>
        <v>235497.26</v>
      </c>
      <c r="F17" s="58">
        <f>IF(D17&lt;&gt;0,E17/D17*100,)</f>
        <v>49.061929166666665</v>
      </c>
    </row>
    <row r="18" spans="1:6" ht="15" outlineLevel="1">
      <c r="A18" s="21">
        <v>7044</v>
      </c>
      <c r="B18" s="22"/>
      <c r="C18" s="22" t="s">
        <v>89</v>
      </c>
      <c r="D18" s="23">
        <v>10000</v>
      </c>
      <c r="E18" s="23">
        <v>10000</v>
      </c>
      <c r="F18" s="58">
        <f>IF(D18&lt;&gt;0,E18/D18*100,)</f>
        <v>100</v>
      </c>
    </row>
    <row r="19" spans="1:6" ht="15" outlineLevel="1">
      <c r="A19" s="21">
        <v>7047</v>
      </c>
      <c r="B19" s="22"/>
      <c r="C19" s="22" t="s">
        <v>90</v>
      </c>
      <c r="D19" s="23">
        <v>470000</v>
      </c>
      <c r="E19" s="23">
        <v>225497.26</v>
      </c>
      <c r="F19" s="58">
        <f>IF(D19&lt;&gt;0,E19/D19*100,)</f>
        <v>47.97814042553192</v>
      </c>
    </row>
    <row r="20" spans="1:6" ht="15">
      <c r="A20" s="21">
        <v>706</v>
      </c>
      <c r="B20" s="22"/>
      <c r="C20" s="22" t="s">
        <v>21</v>
      </c>
      <c r="D20" s="23"/>
      <c r="E20" s="23"/>
      <c r="F20" s="59"/>
    </row>
    <row r="21" spans="1:6" ht="15.75">
      <c r="A21" s="40">
        <v>71</v>
      </c>
      <c r="B21" s="41"/>
      <c r="C21" s="41" t="s">
        <v>22</v>
      </c>
      <c r="D21" s="42">
        <f>+D22+D26+D28+D30+D32</f>
        <v>7134103.41</v>
      </c>
      <c r="E21" s="42">
        <f>+E22+E26+E28+E30+E32</f>
        <v>2181117.5</v>
      </c>
      <c r="F21" s="57">
        <f>IF(D21&lt;&gt;0,E21/D21*100,)</f>
        <v>30.57311304098408</v>
      </c>
    </row>
    <row r="22" spans="1:6" ht="15">
      <c r="A22" s="21">
        <v>710</v>
      </c>
      <c r="B22" s="22"/>
      <c r="C22" s="22" t="s">
        <v>23</v>
      </c>
      <c r="D22" s="23">
        <f>D23+D24+D25</f>
        <v>4106973.41</v>
      </c>
      <c r="E22" s="23">
        <f>E23+E24+E25</f>
        <v>1947407.5</v>
      </c>
      <c r="F22" s="58">
        <f>IF(D22&lt;&gt;0,E22/D22*100,)</f>
        <v>47.41709540310854</v>
      </c>
    </row>
    <row r="23" spans="1:6" ht="15" outlineLevel="1">
      <c r="A23" s="21">
        <v>7100</v>
      </c>
      <c r="B23" s="22"/>
      <c r="C23" s="22" t="s">
        <v>91</v>
      </c>
      <c r="D23" s="23">
        <v>100</v>
      </c>
      <c r="E23" s="23">
        <v>100</v>
      </c>
      <c r="F23" s="58">
        <f>IF(D23&lt;&gt;0,E23/D23*100,)</f>
        <v>100</v>
      </c>
    </row>
    <row r="24" spans="1:6" ht="15" outlineLevel="1">
      <c r="A24" s="21">
        <v>7102</v>
      </c>
      <c r="B24" s="22"/>
      <c r="C24" s="22" t="s">
        <v>92</v>
      </c>
      <c r="D24" s="23">
        <v>12892</v>
      </c>
      <c r="E24" s="23">
        <v>14601</v>
      </c>
      <c r="F24" s="58">
        <f>IF(D24&lt;&gt;0,E24/D24*100,)</f>
        <v>113.25628296618058</v>
      </c>
    </row>
    <row r="25" spans="1:6" ht="15" outlineLevel="1">
      <c r="A25" s="21">
        <v>7103</v>
      </c>
      <c r="B25" s="22"/>
      <c r="C25" s="22" t="s">
        <v>93</v>
      </c>
      <c r="D25" s="23">
        <v>4093981.41</v>
      </c>
      <c r="E25" s="23">
        <v>1932706.5</v>
      </c>
      <c r="F25" s="58">
        <f>IF(D25&lt;&gt;0,E25/D25*100,)</f>
        <v>47.20848256123371</v>
      </c>
    </row>
    <row r="26" spans="1:6" ht="15">
      <c r="A26" s="21">
        <v>711</v>
      </c>
      <c r="B26" s="22"/>
      <c r="C26" s="22" t="s">
        <v>10</v>
      </c>
      <c r="D26" s="23">
        <f>D27</f>
        <v>4000</v>
      </c>
      <c r="E26" s="23">
        <f>E27</f>
        <v>5000</v>
      </c>
      <c r="F26" s="58">
        <f>IF(D26&lt;&gt;0,E26/D26*100,)</f>
        <v>125</v>
      </c>
    </row>
    <row r="27" spans="1:6" ht="15" outlineLevel="1">
      <c r="A27" s="21">
        <v>7111</v>
      </c>
      <c r="B27" s="22"/>
      <c r="C27" s="22" t="s">
        <v>94</v>
      </c>
      <c r="D27" s="23">
        <v>4000</v>
      </c>
      <c r="E27" s="23">
        <v>5000</v>
      </c>
      <c r="F27" s="58">
        <f>IF(D27&lt;&gt;0,E27/D27*100,)</f>
        <v>125</v>
      </c>
    </row>
    <row r="28" spans="1:6" ht="15">
      <c r="A28" s="21">
        <v>712</v>
      </c>
      <c r="B28" s="22"/>
      <c r="C28" s="22" t="s">
        <v>24</v>
      </c>
      <c r="D28" s="23">
        <f>D29</f>
        <v>29400</v>
      </c>
      <c r="E28" s="23">
        <f>E29</f>
        <v>40600</v>
      </c>
      <c r="F28" s="58">
        <f>IF(D28&lt;&gt;0,E28/D28*100,)</f>
        <v>138.0952380952381</v>
      </c>
    </row>
    <row r="29" spans="1:6" ht="15" outlineLevel="1">
      <c r="A29" s="21">
        <v>7120</v>
      </c>
      <c r="B29" s="22"/>
      <c r="C29" s="22" t="s">
        <v>95</v>
      </c>
      <c r="D29" s="23">
        <v>29400</v>
      </c>
      <c r="E29" s="23">
        <v>40600</v>
      </c>
      <c r="F29" s="58">
        <f>IF(D29&lt;&gt;0,E29/D29*100,)</f>
        <v>138.0952380952381</v>
      </c>
    </row>
    <row r="30" spans="1:6" ht="15">
      <c r="A30" s="21">
        <v>713</v>
      </c>
      <c r="B30" s="22"/>
      <c r="C30" s="22" t="s">
        <v>11</v>
      </c>
      <c r="D30" s="23">
        <f>D31</f>
        <v>30030</v>
      </c>
      <c r="E30" s="23">
        <f>E31</f>
        <v>19130</v>
      </c>
      <c r="F30" s="58">
        <f>IF(D30&lt;&gt;0,E30/D30*100,)</f>
        <v>63.7029637029637</v>
      </c>
    </row>
    <row r="31" spans="1:6" ht="15" outlineLevel="1">
      <c r="A31" s="21">
        <v>7130</v>
      </c>
      <c r="B31" s="22"/>
      <c r="C31" s="22" t="s">
        <v>11</v>
      </c>
      <c r="D31" s="23">
        <v>30030</v>
      </c>
      <c r="E31" s="23">
        <v>19130</v>
      </c>
      <c r="F31" s="58">
        <f>IF(D31&lt;&gt;0,E31/D31*100,)</f>
        <v>63.7029637029637</v>
      </c>
    </row>
    <row r="32" spans="1:6" ht="15">
      <c r="A32" s="21">
        <v>714</v>
      </c>
      <c r="B32" s="22"/>
      <c r="C32" s="22" t="s">
        <v>12</v>
      </c>
      <c r="D32" s="23">
        <f>D33</f>
        <v>2963700</v>
      </c>
      <c r="E32" s="23">
        <f>E33</f>
        <v>168980</v>
      </c>
      <c r="F32" s="58">
        <f>IF(D32&lt;&gt;0,E32/D32*100,)</f>
        <v>5.701656712892668</v>
      </c>
    </row>
    <row r="33" spans="1:6" ht="15" outlineLevel="1">
      <c r="A33" s="21">
        <v>7141</v>
      </c>
      <c r="B33" s="22"/>
      <c r="C33" s="22" t="s">
        <v>12</v>
      </c>
      <c r="D33" s="23">
        <v>2963700</v>
      </c>
      <c r="E33" s="23">
        <v>168980</v>
      </c>
      <c r="F33" s="58">
        <f>IF(D33&lt;&gt;0,E33/D33*100,)</f>
        <v>5.701656712892668</v>
      </c>
    </row>
    <row r="34" spans="1:6" ht="15.75">
      <c r="A34" s="40">
        <v>72</v>
      </c>
      <c r="B34" s="41" t="s">
        <v>25</v>
      </c>
      <c r="C34" s="41" t="s">
        <v>26</v>
      </c>
      <c r="D34" s="42">
        <f>+D35+D38+D39</f>
        <v>891401.3300000001</v>
      </c>
      <c r="E34" s="42">
        <f>+E35+E38+E39</f>
        <v>880322.24</v>
      </c>
      <c r="F34" s="57">
        <f>IF(D34&lt;&gt;0,E34/D34*100,)</f>
        <v>98.75711538370713</v>
      </c>
    </row>
    <row r="35" spans="1:6" ht="15">
      <c r="A35" s="21">
        <v>720</v>
      </c>
      <c r="B35" s="22"/>
      <c r="C35" s="22" t="s">
        <v>13</v>
      </c>
      <c r="D35" s="23">
        <f>D36+D37</f>
        <v>392945.83</v>
      </c>
      <c r="E35" s="23">
        <f>E36+E37</f>
        <v>402416.52</v>
      </c>
      <c r="F35" s="58">
        <f>IF(D35&lt;&gt;0,E35/D35*100,)</f>
        <v>102.41017699564338</v>
      </c>
    </row>
    <row r="36" spans="1:6" ht="15" outlineLevel="1">
      <c r="A36" s="21">
        <v>7200</v>
      </c>
      <c r="B36" s="22"/>
      <c r="C36" s="22" t="s">
        <v>96</v>
      </c>
      <c r="D36" s="23">
        <v>392845.83</v>
      </c>
      <c r="E36" s="23">
        <v>384416.52</v>
      </c>
      <c r="F36" s="58">
        <f>IF(D36&lt;&gt;0,E36/D36*100,)</f>
        <v>97.8542956660632</v>
      </c>
    </row>
    <row r="37" spans="1:6" ht="15" outlineLevel="1">
      <c r="A37" s="21">
        <v>7202</v>
      </c>
      <c r="B37" s="22"/>
      <c r="C37" s="22" t="s">
        <v>97</v>
      </c>
      <c r="D37" s="23">
        <v>100</v>
      </c>
      <c r="E37" s="23">
        <v>18000</v>
      </c>
      <c r="F37" s="58">
        <f>IF(D37&lt;&gt;0,E37/D37*100,)</f>
        <v>18000</v>
      </c>
    </row>
    <row r="38" spans="1:6" ht="15">
      <c r="A38" s="21">
        <v>721</v>
      </c>
      <c r="B38" s="22"/>
      <c r="C38" s="22" t="s">
        <v>27</v>
      </c>
      <c r="D38" s="23"/>
      <c r="E38" s="23"/>
      <c r="F38" s="59"/>
    </row>
    <row r="39" spans="1:6" ht="30">
      <c r="A39" s="21">
        <v>722</v>
      </c>
      <c r="B39" s="22"/>
      <c r="C39" s="26" t="s">
        <v>28</v>
      </c>
      <c r="D39" s="23">
        <f>D40+D41</f>
        <v>498455.5</v>
      </c>
      <c r="E39" s="23">
        <f>E40+E41</f>
        <v>477905.72</v>
      </c>
      <c r="F39" s="58">
        <f>IF(D39&lt;&gt;0,E39/D39*100,)</f>
        <v>95.87730900752423</v>
      </c>
    </row>
    <row r="40" spans="1:6" ht="15" outlineLevel="1">
      <c r="A40" s="21">
        <v>7220</v>
      </c>
      <c r="B40" s="22"/>
      <c r="C40" s="26" t="s">
        <v>98</v>
      </c>
      <c r="D40" s="23">
        <v>39775</v>
      </c>
      <c r="E40" s="23">
        <v>18780</v>
      </c>
      <c r="F40" s="58">
        <f>IF(D40&lt;&gt;0,E40/D40*100,)</f>
        <v>47.215587680703955</v>
      </c>
    </row>
    <row r="41" spans="1:6" ht="15" outlineLevel="1">
      <c r="A41" s="21">
        <v>7221</v>
      </c>
      <c r="B41" s="22"/>
      <c r="C41" s="26" t="s">
        <v>99</v>
      </c>
      <c r="D41" s="23">
        <v>458680.5</v>
      </c>
      <c r="E41" s="23">
        <v>459125.72</v>
      </c>
      <c r="F41" s="58">
        <f>IF(D41&lt;&gt;0,E41/D41*100,)</f>
        <v>100.09706538647272</v>
      </c>
    </row>
    <row r="42" spans="1:6" ht="15.75">
      <c r="A42" s="40">
        <v>73</v>
      </c>
      <c r="B42" s="41" t="s">
        <v>19</v>
      </c>
      <c r="C42" s="41" t="s">
        <v>29</v>
      </c>
      <c r="D42" s="42">
        <f>+D43+D47</f>
        <v>55500</v>
      </c>
      <c r="E42" s="42">
        <f>+E43+E47</f>
        <v>1400</v>
      </c>
      <c r="F42" s="57">
        <f>IF(D42&lt;&gt;0,E42/D42*100,)</f>
        <v>2.5225225225225225</v>
      </c>
    </row>
    <row r="43" spans="1:6" ht="15">
      <c r="A43" s="21">
        <v>730</v>
      </c>
      <c r="B43" s="22"/>
      <c r="C43" s="22" t="s">
        <v>30</v>
      </c>
      <c r="D43" s="23">
        <f>D44+D45</f>
        <v>500</v>
      </c>
      <c r="E43" s="23">
        <f>E44+E45</f>
        <v>1400</v>
      </c>
      <c r="F43" s="58">
        <f>IF(D43&lt;&gt;0,E43/D43*100,)</f>
        <v>280</v>
      </c>
    </row>
    <row r="44" spans="1:6" ht="15" outlineLevel="1">
      <c r="A44" s="21">
        <v>7300</v>
      </c>
      <c r="B44" s="22"/>
      <c r="C44" s="22" t="s">
        <v>100</v>
      </c>
      <c r="D44" s="23">
        <v>0</v>
      </c>
      <c r="E44" s="23">
        <v>1000</v>
      </c>
      <c r="F44" s="58">
        <f>IF(D44&lt;&gt;0,E44/D44*100,)</f>
        <v>0</v>
      </c>
    </row>
    <row r="45" spans="1:6" ht="15" outlineLevel="1">
      <c r="A45" s="21">
        <v>7301</v>
      </c>
      <c r="B45" s="22"/>
      <c r="C45" s="22" t="s">
        <v>101</v>
      </c>
      <c r="D45" s="23">
        <v>500</v>
      </c>
      <c r="E45" s="23">
        <v>400</v>
      </c>
      <c r="F45" s="58">
        <f>IF(D45&lt;&gt;0,E45/D45*100,)</f>
        <v>80</v>
      </c>
    </row>
    <row r="46" spans="1:6" ht="12.75" hidden="1">
      <c r="A46" s="16">
        <v>730100</v>
      </c>
      <c r="B46" s="20"/>
      <c r="C46" s="20" t="s">
        <v>31</v>
      </c>
      <c r="D46" s="24"/>
      <c r="E46" s="24"/>
      <c r="F46" s="60"/>
    </row>
    <row r="47" spans="1:6" ht="15">
      <c r="A47" s="21">
        <v>731</v>
      </c>
      <c r="B47" s="22"/>
      <c r="C47" s="22" t="s">
        <v>14</v>
      </c>
      <c r="D47" s="23">
        <f>D48</f>
        <v>55000</v>
      </c>
      <c r="E47" s="23">
        <f>E48</f>
        <v>0</v>
      </c>
      <c r="F47" s="59"/>
    </row>
    <row r="48" spans="1:6" ht="15" outlineLevel="1">
      <c r="A48" s="21">
        <v>7311</v>
      </c>
      <c r="B48" s="22"/>
      <c r="C48" s="22" t="s">
        <v>102</v>
      </c>
      <c r="D48" s="23">
        <v>55000</v>
      </c>
      <c r="E48" s="23">
        <v>0</v>
      </c>
      <c r="F48" s="59"/>
    </row>
    <row r="49" spans="1:6" ht="15.75">
      <c r="A49" s="40">
        <v>74</v>
      </c>
      <c r="B49" s="41" t="s">
        <v>19</v>
      </c>
      <c r="C49" s="41" t="s">
        <v>32</v>
      </c>
      <c r="D49" s="42">
        <f>D50+D53</f>
        <v>8159450.65</v>
      </c>
      <c r="E49" s="42">
        <f>E50+E53</f>
        <v>3136378.63</v>
      </c>
      <c r="F49" s="57">
        <f>IF(D49&lt;&gt;0,E49/D49*100,)</f>
        <v>38.43860039768731</v>
      </c>
    </row>
    <row r="50" spans="1:6" ht="30.75" customHeight="1">
      <c r="A50" s="21">
        <v>740</v>
      </c>
      <c r="B50" s="22"/>
      <c r="C50" s="26" t="s">
        <v>15</v>
      </c>
      <c r="D50" s="23">
        <f>D51+D52</f>
        <v>3382037.65</v>
      </c>
      <c r="E50" s="23">
        <f>E51+E52</f>
        <v>1821929.97</v>
      </c>
      <c r="F50" s="58">
        <f>IF(D50&lt;&gt;0,E50/D50*100,)</f>
        <v>53.87077728126415</v>
      </c>
    </row>
    <row r="51" spans="1:6" ht="15.75" customHeight="1" outlineLevel="1">
      <c r="A51" s="21">
        <v>7400</v>
      </c>
      <c r="B51" s="22"/>
      <c r="C51" s="26" t="s">
        <v>103</v>
      </c>
      <c r="D51" s="23">
        <v>3379537.65</v>
      </c>
      <c r="E51" s="23">
        <v>1821929.97</v>
      </c>
      <c r="F51" s="58">
        <f>IF(D51&lt;&gt;0,E51/D51*100,)</f>
        <v>53.910627981907524</v>
      </c>
    </row>
    <row r="52" spans="1:6" ht="15.75" customHeight="1" outlineLevel="1">
      <c r="A52" s="21">
        <v>7403</v>
      </c>
      <c r="B52" s="22"/>
      <c r="C52" s="26" t="s">
        <v>104</v>
      </c>
      <c r="D52" s="23">
        <v>2500</v>
      </c>
      <c r="E52" s="23">
        <v>0</v>
      </c>
      <c r="F52" s="59"/>
    </row>
    <row r="53" spans="1:6" ht="33" customHeight="1">
      <c r="A53" s="21">
        <v>741</v>
      </c>
      <c r="B53" s="22"/>
      <c r="C53" s="26" t="s">
        <v>78</v>
      </c>
      <c r="D53" s="23">
        <f>D54</f>
        <v>4777413</v>
      </c>
      <c r="E53" s="23">
        <f>E54</f>
        <v>1314448.66</v>
      </c>
      <c r="F53" s="58">
        <f>IF(D53&lt;&gt;0,E53/D53*100,)</f>
        <v>27.51381678745379</v>
      </c>
    </row>
    <row r="54" spans="1:6" ht="34.5" customHeight="1" outlineLevel="1">
      <c r="A54" s="21">
        <v>7413</v>
      </c>
      <c r="B54" s="22"/>
      <c r="C54" s="26" t="s">
        <v>105</v>
      </c>
      <c r="D54" s="23">
        <v>4777413</v>
      </c>
      <c r="E54" s="23">
        <v>1314448.66</v>
      </c>
      <c r="F54" s="58">
        <f>IF(D54&lt;&gt;0,E54/D54*100,)</f>
        <v>27.51381678745379</v>
      </c>
    </row>
    <row r="55" spans="1:6" ht="18">
      <c r="A55" s="16" t="s">
        <v>17</v>
      </c>
      <c r="B55" s="27" t="s">
        <v>1</v>
      </c>
      <c r="C55" s="27" t="s">
        <v>33</v>
      </c>
      <c r="D55" s="43">
        <f>D56+D84+D100+D110</f>
        <v>30053409.049999997</v>
      </c>
      <c r="E55" s="43">
        <f>E56+E84+E100+E110</f>
        <v>16784074.27</v>
      </c>
      <c r="F55" s="61">
        <f>IF(D55&lt;&gt;0,E55/D55*100,)</f>
        <v>55.84748885584413</v>
      </c>
    </row>
    <row r="56" spans="1:6" ht="15.75">
      <c r="A56" s="40">
        <v>40</v>
      </c>
      <c r="B56" s="41" t="s">
        <v>25</v>
      </c>
      <c r="C56" s="41" t="s">
        <v>34</v>
      </c>
      <c r="D56" s="42">
        <f>+D57+D64+D70+D80+D82</f>
        <v>6293255.35</v>
      </c>
      <c r="E56" s="42">
        <f>+E57+E64+E70+E80+E82</f>
        <v>4531902.93</v>
      </c>
      <c r="F56" s="57">
        <f>IF(D56&lt;&gt;0,E56/D56*100,)</f>
        <v>72.01206177022516</v>
      </c>
    </row>
    <row r="57" spans="1:6" ht="15">
      <c r="A57" s="21">
        <v>400</v>
      </c>
      <c r="B57" s="22"/>
      <c r="C57" s="22" t="s">
        <v>35</v>
      </c>
      <c r="D57" s="25">
        <f>D58+D59+D60+D61+D62+D63</f>
        <v>778243.36</v>
      </c>
      <c r="E57" s="25">
        <f>E58+E59+E60+E61+E62+E63</f>
        <v>785919.4</v>
      </c>
      <c r="F57" s="62">
        <f>IF(D57&lt;&gt;0,E57/D57*100,)</f>
        <v>100.98632900639204</v>
      </c>
    </row>
    <row r="58" spans="1:6" ht="15" outlineLevel="1">
      <c r="A58" s="21">
        <v>4000</v>
      </c>
      <c r="B58" s="22"/>
      <c r="C58" s="22" t="s">
        <v>107</v>
      </c>
      <c r="D58" s="25">
        <v>636487.14</v>
      </c>
      <c r="E58" s="25">
        <v>646021.98</v>
      </c>
      <c r="F58" s="62">
        <f>IF(D58&lt;&gt;0,E58/D58*100,)</f>
        <v>101.49804126443152</v>
      </c>
    </row>
    <row r="59" spans="1:6" ht="15" outlineLevel="1">
      <c r="A59" s="21">
        <v>4001</v>
      </c>
      <c r="B59" s="22"/>
      <c r="C59" s="22" t="s">
        <v>108</v>
      </c>
      <c r="D59" s="25">
        <v>28859.62</v>
      </c>
      <c r="E59" s="25">
        <v>27923.87</v>
      </c>
      <c r="F59" s="62">
        <f>IF(D59&lt;&gt;0,E59/D59*100,)</f>
        <v>96.75758031464031</v>
      </c>
    </row>
    <row r="60" spans="1:6" ht="15" outlineLevel="1">
      <c r="A60" s="21">
        <v>4002</v>
      </c>
      <c r="B60" s="22"/>
      <c r="C60" s="22" t="s">
        <v>109</v>
      </c>
      <c r="D60" s="25">
        <v>66204.87</v>
      </c>
      <c r="E60" s="25">
        <v>66845.57</v>
      </c>
      <c r="F60" s="62">
        <f>IF(D60&lt;&gt;0,E60/D60*100,)</f>
        <v>100.96775358066562</v>
      </c>
    </row>
    <row r="61" spans="1:6" ht="15" outlineLevel="1">
      <c r="A61" s="21">
        <v>4003</v>
      </c>
      <c r="B61" s="22"/>
      <c r="C61" s="22" t="s">
        <v>110</v>
      </c>
      <c r="D61" s="25">
        <v>29434.53</v>
      </c>
      <c r="E61" s="25">
        <v>28288.9</v>
      </c>
      <c r="F61" s="62">
        <f>IF(D61&lt;&gt;0,E61/D61*100,)</f>
        <v>96.10787058600903</v>
      </c>
    </row>
    <row r="62" spans="1:6" ht="15" outlineLevel="1">
      <c r="A62" s="21">
        <v>4004</v>
      </c>
      <c r="B62" s="22"/>
      <c r="C62" s="22" t="s">
        <v>111</v>
      </c>
      <c r="D62" s="25">
        <v>9878</v>
      </c>
      <c r="E62" s="25">
        <v>7581.91</v>
      </c>
      <c r="F62" s="62">
        <f>IF(D62&lt;&gt;0,E62/D62*100,)</f>
        <v>76.7555173111966</v>
      </c>
    </row>
    <row r="63" spans="1:6" ht="15" outlineLevel="1">
      <c r="A63" s="21">
        <v>4009</v>
      </c>
      <c r="B63" s="22"/>
      <c r="C63" s="22" t="s">
        <v>112</v>
      </c>
      <c r="D63" s="25">
        <v>7379.2</v>
      </c>
      <c r="E63" s="25">
        <v>9257.17</v>
      </c>
      <c r="F63" s="62">
        <f>IF(D63&lt;&gt;0,E63/D63*100,)</f>
        <v>125.44950672159585</v>
      </c>
    </row>
    <row r="64" spans="1:6" ht="15">
      <c r="A64" s="21">
        <v>401</v>
      </c>
      <c r="B64" s="22"/>
      <c r="C64" s="22" t="s">
        <v>36</v>
      </c>
      <c r="D64" s="25">
        <f>D65+D66+D67+D68+D69</f>
        <v>121266.18</v>
      </c>
      <c r="E64" s="25">
        <f>E65+E66+E67+E68+E69</f>
        <v>123851.05</v>
      </c>
      <c r="F64" s="62">
        <f>IF(D64&lt;&gt;0,E64/D64*100,)</f>
        <v>102.13156710304557</v>
      </c>
    </row>
    <row r="65" spans="1:6" ht="15" outlineLevel="1">
      <c r="A65" s="21">
        <v>4010</v>
      </c>
      <c r="B65" s="22"/>
      <c r="C65" s="22" t="s">
        <v>113</v>
      </c>
      <c r="D65" s="25">
        <v>61884.27</v>
      </c>
      <c r="E65" s="25">
        <v>62377.02</v>
      </c>
      <c r="F65" s="62">
        <f>IF(D65&lt;&gt;0,E65/D65*100,)</f>
        <v>100.79624434448367</v>
      </c>
    </row>
    <row r="66" spans="1:6" ht="15" outlineLevel="1">
      <c r="A66" s="21">
        <v>4011</v>
      </c>
      <c r="B66" s="22"/>
      <c r="C66" s="22" t="s">
        <v>114</v>
      </c>
      <c r="D66" s="25">
        <v>47118.19</v>
      </c>
      <c r="E66" s="25">
        <v>48723.37</v>
      </c>
      <c r="F66" s="62">
        <f>IF(D66&lt;&gt;0,E66/D66*100,)</f>
        <v>103.4067098078258</v>
      </c>
    </row>
    <row r="67" spans="1:6" ht="15" outlineLevel="1">
      <c r="A67" s="21">
        <v>4012</v>
      </c>
      <c r="B67" s="22"/>
      <c r="C67" s="22" t="s">
        <v>115</v>
      </c>
      <c r="D67" s="25">
        <v>428.7</v>
      </c>
      <c r="E67" s="25">
        <v>415.35</v>
      </c>
      <c r="F67" s="62">
        <f>IF(D67&lt;&gt;0,E67/D67*100,)</f>
        <v>96.88593421973408</v>
      </c>
    </row>
    <row r="68" spans="1:6" ht="15" outlineLevel="1">
      <c r="A68" s="21">
        <v>4013</v>
      </c>
      <c r="B68" s="22"/>
      <c r="C68" s="22" t="s">
        <v>116</v>
      </c>
      <c r="D68" s="25">
        <v>749.48</v>
      </c>
      <c r="E68" s="25">
        <v>698.18</v>
      </c>
      <c r="F68" s="62">
        <f>IF(D68&lt;&gt;0,E68/D68*100,)</f>
        <v>93.1552543096547</v>
      </c>
    </row>
    <row r="69" spans="1:6" ht="15" outlineLevel="1">
      <c r="A69" s="21">
        <v>4015</v>
      </c>
      <c r="B69" s="22"/>
      <c r="C69" s="22" t="s">
        <v>117</v>
      </c>
      <c r="D69" s="25">
        <v>11085.54</v>
      </c>
      <c r="E69" s="25">
        <v>11637.13</v>
      </c>
      <c r="F69" s="62">
        <f>IF(D69&lt;&gt;0,E69/D69*100,)</f>
        <v>104.97576121686447</v>
      </c>
    </row>
    <row r="70" spans="1:6" ht="15">
      <c r="A70" s="21">
        <v>402</v>
      </c>
      <c r="B70" s="22"/>
      <c r="C70" s="22" t="s">
        <v>37</v>
      </c>
      <c r="D70" s="23">
        <f>D71+D72+D73+D74+D75+D76+D77+D78+D79</f>
        <v>5152936.46</v>
      </c>
      <c r="E70" s="23">
        <f>E71+E72+E73+E74+E75+E76+E77+E78+E79</f>
        <v>3418728.86</v>
      </c>
      <c r="F70" s="58">
        <f>IF(D70&lt;&gt;0,E70/D70*100,)</f>
        <v>66.34525549728978</v>
      </c>
    </row>
    <row r="71" spans="1:6" ht="15" outlineLevel="1">
      <c r="A71" s="21">
        <v>4020</v>
      </c>
      <c r="B71" s="22"/>
      <c r="C71" s="22" t="s">
        <v>118</v>
      </c>
      <c r="D71" s="23">
        <v>990040.19</v>
      </c>
      <c r="E71" s="23">
        <v>630429.89</v>
      </c>
      <c r="F71" s="58">
        <f>IF(D71&lt;&gt;0,E71/D71*100,)</f>
        <v>63.67720183157414</v>
      </c>
    </row>
    <row r="72" spans="1:6" ht="15" outlineLevel="1">
      <c r="A72" s="21">
        <v>4021</v>
      </c>
      <c r="B72" s="22"/>
      <c r="C72" s="22" t="s">
        <v>119</v>
      </c>
      <c r="D72" s="23">
        <v>73538.34</v>
      </c>
      <c r="E72" s="23">
        <v>88428.32</v>
      </c>
      <c r="F72" s="58">
        <f>IF(D72&lt;&gt;0,E72/D72*100,)</f>
        <v>120.24791421726411</v>
      </c>
    </row>
    <row r="73" spans="1:6" ht="15" outlineLevel="1">
      <c r="A73" s="21">
        <v>4022</v>
      </c>
      <c r="B73" s="22"/>
      <c r="C73" s="22" t="s">
        <v>120</v>
      </c>
      <c r="D73" s="23">
        <v>304658.9</v>
      </c>
      <c r="E73" s="23">
        <v>272798.15</v>
      </c>
      <c r="F73" s="58">
        <f>IF(D73&lt;&gt;0,E73/D73*100,)</f>
        <v>89.5421568186585</v>
      </c>
    </row>
    <row r="74" spans="1:6" ht="15" outlineLevel="1">
      <c r="A74" s="21">
        <v>4023</v>
      </c>
      <c r="B74" s="22"/>
      <c r="C74" s="22" t="s">
        <v>121</v>
      </c>
      <c r="D74" s="23">
        <v>8362.88</v>
      </c>
      <c r="E74" s="23">
        <v>10612.04</v>
      </c>
      <c r="F74" s="58">
        <f>IF(D74&lt;&gt;0,E74/D74*100,)</f>
        <v>126.89456263870822</v>
      </c>
    </row>
    <row r="75" spans="1:6" ht="15" outlineLevel="1">
      <c r="A75" s="21">
        <v>4024</v>
      </c>
      <c r="B75" s="22"/>
      <c r="C75" s="22" t="s">
        <v>122</v>
      </c>
      <c r="D75" s="23">
        <v>8864.23</v>
      </c>
      <c r="E75" s="23">
        <v>5958.14</v>
      </c>
      <c r="F75" s="58">
        <f>IF(D75&lt;&gt;0,E75/D75*100,)</f>
        <v>67.21553930798277</v>
      </c>
    </row>
    <row r="76" spans="1:6" ht="15" outlineLevel="1">
      <c r="A76" s="21">
        <v>4025</v>
      </c>
      <c r="B76" s="22"/>
      <c r="C76" s="22" t="s">
        <v>123</v>
      </c>
      <c r="D76" s="23">
        <v>3165780.42</v>
      </c>
      <c r="E76" s="23">
        <v>1805524.95</v>
      </c>
      <c r="F76" s="58">
        <f>IF(D76&lt;&gt;0,E76/D76*100,)</f>
        <v>57.03253891500156</v>
      </c>
    </row>
    <row r="77" spans="1:6" ht="15" outlineLevel="1">
      <c r="A77" s="21">
        <v>4026</v>
      </c>
      <c r="B77" s="22"/>
      <c r="C77" s="22" t="s">
        <v>124</v>
      </c>
      <c r="D77" s="23">
        <v>44097.86</v>
      </c>
      <c r="E77" s="23">
        <v>37057.59</v>
      </c>
      <c r="F77" s="58">
        <f>IF(D77&lt;&gt;0,E77/D77*100,)</f>
        <v>84.03489421028594</v>
      </c>
    </row>
    <row r="78" spans="1:6" ht="15" outlineLevel="1">
      <c r="A78" s="21">
        <v>4027</v>
      </c>
      <c r="B78" s="22"/>
      <c r="C78" s="22" t="s">
        <v>125</v>
      </c>
      <c r="D78" s="23">
        <v>1193.81</v>
      </c>
      <c r="E78" s="23">
        <v>563.65</v>
      </c>
      <c r="F78" s="58">
        <f>IF(D78&lt;&gt;0,E78/D78*100,)</f>
        <v>47.21438084787361</v>
      </c>
    </row>
    <row r="79" spans="1:6" ht="15" outlineLevel="1">
      <c r="A79" s="21">
        <v>4029</v>
      </c>
      <c r="B79" s="22"/>
      <c r="C79" s="22" t="s">
        <v>126</v>
      </c>
      <c r="D79" s="23">
        <v>556399.83</v>
      </c>
      <c r="E79" s="23">
        <v>567356.13</v>
      </c>
      <c r="F79" s="58">
        <f>IF(D79&lt;&gt;0,E79/D79*100,)</f>
        <v>101.96914150746596</v>
      </c>
    </row>
    <row r="80" spans="1:6" ht="15">
      <c r="A80" s="21">
        <v>403</v>
      </c>
      <c r="B80" s="22"/>
      <c r="C80" s="22" t="s">
        <v>38</v>
      </c>
      <c r="D80" s="23">
        <f>D81</f>
        <v>66209.35</v>
      </c>
      <c r="E80" s="23">
        <f>E81</f>
        <v>62903.62</v>
      </c>
      <c r="F80" s="58">
        <f>IF(D80&lt;&gt;0,E80/D80*100,)</f>
        <v>95.00715533380104</v>
      </c>
    </row>
    <row r="81" spans="1:6" ht="15" outlineLevel="1">
      <c r="A81" s="21">
        <v>4031</v>
      </c>
      <c r="B81" s="22"/>
      <c r="C81" s="22" t="s">
        <v>127</v>
      </c>
      <c r="D81" s="23">
        <v>66209.35</v>
      </c>
      <c r="E81" s="23">
        <v>62903.62</v>
      </c>
      <c r="F81" s="58">
        <f>IF(D81&lt;&gt;0,E81/D81*100,)</f>
        <v>95.00715533380104</v>
      </c>
    </row>
    <row r="82" spans="1:6" ht="15">
      <c r="A82" s="21">
        <v>409</v>
      </c>
      <c r="B82" s="22"/>
      <c r="C82" s="22" t="s">
        <v>39</v>
      </c>
      <c r="D82" s="25">
        <f>D83</f>
        <v>174600</v>
      </c>
      <c r="E82" s="25">
        <f>E83</f>
        <v>140500</v>
      </c>
      <c r="F82" s="62">
        <f>IF(D82&lt;&gt;0,E82/D82*100,)</f>
        <v>80.4696449026346</v>
      </c>
    </row>
    <row r="83" spans="1:6" ht="15" outlineLevel="1">
      <c r="A83" s="21">
        <v>4091</v>
      </c>
      <c r="B83" s="22"/>
      <c r="C83" s="22" t="s">
        <v>128</v>
      </c>
      <c r="D83" s="25">
        <v>174600</v>
      </c>
      <c r="E83" s="25">
        <v>140500</v>
      </c>
      <c r="F83" s="62">
        <f>IF(D83&lt;&gt;0,E83/D83*100,)</f>
        <v>80.4696449026346</v>
      </c>
    </row>
    <row r="84" spans="1:6" ht="15.75">
      <c r="A84" s="40">
        <v>41</v>
      </c>
      <c r="B84" s="41"/>
      <c r="C84" s="41" t="s">
        <v>80</v>
      </c>
      <c r="D84" s="42">
        <f>+D85+D87+D91+D93+D98</f>
        <v>4320994.33</v>
      </c>
      <c r="E84" s="42">
        <f>+E85+E87+E91+E93+E98</f>
        <v>4354460.02</v>
      </c>
      <c r="F84" s="57">
        <f>IF(D84&lt;&gt;0,E84/D84*100,)</f>
        <v>100.7744904863136</v>
      </c>
    </row>
    <row r="85" spans="1:6" ht="15">
      <c r="A85" s="21">
        <v>410</v>
      </c>
      <c r="B85" s="22"/>
      <c r="C85" s="22" t="s">
        <v>40</v>
      </c>
      <c r="D85" s="23">
        <f>D86</f>
        <v>33600</v>
      </c>
      <c r="E85" s="23">
        <f>E86</f>
        <v>34200</v>
      </c>
      <c r="F85" s="58">
        <f>IF(D85&lt;&gt;0,E85/D85*100,)</f>
        <v>101.78571428571428</v>
      </c>
    </row>
    <row r="86" spans="1:6" ht="15" outlineLevel="1">
      <c r="A86" s="21">
        <v>4102</v>
      </c>
      <c r="B86" s="22"/>
      <c r="C86" s="22" t="s">
        <v>129</v>
      </c>
      <c r="D86" s="23">
        <v>33600</v>
      </c>
      <c r="E86" s="23">
        <v>34200</v>
      </c>
      <c r="F86" s="58">
        <f>IF(D86&lt;&gt;0,E86/D86*100,)</f>
        <v>101.78571428571428</v>
      </c>
    </row>
    <row r="87" spans="1:6" ht="15">
      <c r="A87" s="21">
        <v>411</v>
      </c>
      <c r="B87" s="22"/>
      <c r="C87" s="22" t="s">
        <v>41</v>
      </c>
      <c r="D87" s="23">
        <f>D88+D89+D90</f>
        <v>1235503.64</v>
      </c>
      <c r="E87" s="23">
        <f>E88+E89+E90</f>
        <v>1201568.51</v>
      </c>
      <c r="F87" s="58">
        <f>IF(D87&lt;&gt;0,E87/D87*100,)</f>
        <v>97.25333629935726</v>
      </c>
    </row>
    <row r="88" spans="1:6" ht="15" outlineLevel="1">
      <c r="A88" s="21">
        <v>4111</v>
      </c>
      <c r="B88" s="22"/>
      <c r="C88" s="22" t="s">
        <v>130</v>
      </c>
      <c r="D88" s="23">
        <v>35800</v>
      </c>
      <c r="E88" s="23">
        <v>36000</v>
      </c>
      <c r="F88" s="58">
        <f>IF(D88&lt;&gt;0,E88/D88*100,)</f>
        <v>100.5586592178771</v>
      </c>
    </row>
    <row r="89" spans="1:6" ht="15" outlineLevel="1">
      <c r="A89" s="21">
        <v>4115</v>
      </c>
      <c r="B89" s="22"/>
      <c r="C89" s="22" t="s">
        <v>131</v>
      </c>
      <c r="D89" s="23">
        <v>1641.43</v>
      </c>
      <c r="E89" s="23">
        <v>1000</v>
      </c>
      <c r="F89" s="58">
        <f>IF(D89&lt;&gt;0,E89/D89*100,)</f>
        <v>60.92248831811287</v>
      </c>
    </row>
    <row r="90" spans="1:6" ht="15" outlineLevel="1">
      <c r="A90" s="21">
        <v>4119</v>
      </c>
      <c r="B90" s="22"/>
      <c r="C90" s="22" t="s">
        <v>132</v>
      </c>
      <c r="D90" s="23">
        <v>1198062.21</v>
      </c>
      <c r="E90" s="23">
        <v>1164568.51</v>
      </c>
      <c r="F90" s="58">
        <f>IF(D90&lt;&gt;0,E90/D90*100,)</f>
        <v>97.20434383787133</v>
      </c>
    </row>
    <row r="91" spans="1:6" ht="15">
      <c r="A91" s="21">
        <v>412</v>
      </c>
      <c r="B91" s="22"/>
      <c r="C91" s="22" t="s">
        <v>42</v>
      </c>
      <c r="D91" s="23">
        <f>D92</f>
        <v>433631.15</v>
      </c>
      <c r="E91" s="23">
        <f>E92</f>
        <v>430580.66</v>
      </c>
      <c r="F91" s="58">
        <f>IF(D91&lt;&gt;0,E91/D91*100,)</f>
        <v>99.29652424647075</v>
      </c>
    </row>
    <row r="92" spans="1:6" ht="15" outlineLevel="1">
      <c r="A92" s="21">
        <v>4120</v>
      </c>
      <c r="B92" s="22"/>
      <c r="C92" s="22" t="s">
        <v>133</v>
      </c>
      <c r="D92" s="23">
        <v>433631.15</v>
      </c>
      <c r="E92" s="23">
        <v>430580.66</v>
      </c>
      <c r="F92" s="58">
        <f>IF(D92&lt;&gt;0,E92/D92*100,)</f>
        <v>99.29652424647075</v>
      </c>
    </row>
    <row r="93" spans="1:6" ht="15">
      <c r="A93" s="21">
        <v>413</v>
      </c>
      <c r="B93" s="22"/>
      <c r="C93" s="22" t="s">
        <v>43</v>
      </c>
      <c r="D93" s="23">
        <f>D94+D95+D96+D97</f>
        <v>2614259.54</v>
      </c>
      <c r="E93" s="23">
        <f>E94+E95+E96+E97</f>
        <v>2688110.85</v>
      </c>
      <c r="F93" s="58">
        <f>IF(D93&lt;&gt;0,E93/D93*100,)</f>
        <v>102.82494178064661</v>
      </c>
    </row>
    <row r="94" spans="1:6" ht="15" outlineLevel="1">
      <c r="A94" s="21">
        <v>4130</v>
      </c>
      <c r="B94" s="22"/>
      <c r="C94" s="22" t="s">
        <v>134</v>
      </c>
      <c r="D94" s="23">
        <v>106829.95</v>
      </c>
      <c r="E94" s="23">
        <v>115881.2</v>
      </c>
      <c r="F94" s="58">
        <f>IF(D94&lt;&gt;0,E94/D94*100,)</f>
        <v>108.47257721266368</v>
      </c>
    </row>
    <row r="95" spans="1:6" ht="15" outlineLevel="1">
      <c r="A95" s="21">
        <v>4131</v>
      </c>
      <c r="B95" s="22"/>
      <c r="C95" s="22" t="s">
        <v>135</v>
      </c>
      <c r="D95" s="23">
        <v>29522.82</v>
      </c>
      <c r="E95" s="23">
        <v>30272</v>
      </c>
      <c r="F95" s="58">
        <f>IF(D95&lt;&gt;0,E95/D95*100,)</f>
        <v>102.53763021283197</v>
      </c>
    </row>
    <row r="96" spans="1:6" ht="15" outlineLevel="1">
      <c r="A96" s="21">
        <v>4132</v>
      </c>
      <c r="B96" s="22"/>
      <c r="C96" s="22" t="s">
        <v>136</v>
      </c>
      <c r="D96" s="23">
        <v>6100</v>
      </c>
      <c r="E96" s="23">
        <v>5800</v>
      </c>
      <c r="F96" s="58">
        <f>IF(D96&lt;&gt;0,E96/D96*100,)</f>
        <v>95.08196721311475</v>
      </c>
    </row>
    <row r="97" spans="1:6" ht="15" outlineLevel="1">
      <c r="A97" s="21">
        <v>4133</v>
      </c>
      <c r="B97" s="22"/>
      <c r="C97" s="22" t="s">
        <v>137</v>
      </c>
      <c r="D97" s="23">
        <v>2471806.77</v>
      </c>
      <c r="E97" s="23">
        <v>2536157.65</v>
      </c>
      <c r="F97" s="58">
        <f>IF(D97&lt;&gt;0,E97/D97*100,)</f>
        <v>102.60339443928297</v>
      </c>
    </row>
    <row r="98" spans="1:6" ht="15">
      <c r="A98" s="21">
        <v>414</v>
      </c>
      <c r="B98" s="22"/>
      <c r="C98" s="22" t="s">
        <v>79</v>
      </c>
      <c r="D98" s="23">
        <f>D99</f>
        <v>4000</v>
      </c>
      <c r="E98" s="23">
        <f>E99</f>
        <v>0</v>
      </c>
      <c r="F98" s="59"/>
    </row>
    <row r="99" spans="1:6" ht="15" outlineLevel="1">
      <c r="A99" s="21">
        <v>4143</v>
      </c>
      <c r="B99" s="22"/>
      <c r="C99" s="22" t="s">
        <v>138</v>
      </c>
      <c r="D99" s="23">
        <v>4000</v>
      </c>
      <c r="E99" s="23">
        <v>0</v>
      </c>
      <c r="F99" s="59"/>
    </row>
    <row r="100" spans="1:6" ht="15.75">
      <c r="A100" s="40">
        <v>42</v>
      </c>
      <c r="B100" s="41" t="s">
        <v>44</v>
      </c>
      <c r="C100" s="41" t="s">
        <v>45</v>
      </c>
      <c r="D100" s="42">
        <f>+D101</f>
        <v>16019459.399999999</v>
      </c>
      <c r="E100" s="42">
        <f>+E101</f>
        <v>7319270.84</v>
      </c>
      <c r="F100" s="57">
        <f>IF(D100&lt;&gt;0,E100/D100*100,)</f>
        <v>45.68987415393057</v>
      </c>
    </row>
    <row r="101" spans="1:6" ht="15">
      <c r="A101" s="21">
        <v>420</v>
      </c>
      <c r="B101" s="22"/>
      <c r="C101" s="22" t="s">
        <v>46</v>
      </c>
      <c r="D101" s="23">
        <f>D102+D103+D104+D105+D106+D107+D108+D109</f>
        <v>16019459.399999999</v>
      </c>
      <c r="E101" s="23">
        <f>E102+E103+E104+E105+E106+E107+E108+E109</f>
        <v>7319270.84</v>
      </c>
      <c r="F101" s="58">
        <f>IF(D101&lt;&gt;0,E101/D101*100,)</f>
        <v>45.68987415393057</v>
      </c>
    </row>
    <row r="102" spans="1:6" ht="15" outlineLevel="1">
      <c r="A102" s="21">
        <v>4200</v>
      </c>
      <c r="B102" s="22"/>
      <c r="C102" s="22" t="s">
        <v>139</v>
      </c>
      <c r="D102" s="23">
        <v>26500</v>
      </c>
      <c r="E102" s="23">
        <v>0</v>
      </c>
      <c r="F102" s="59"/>
    </row>
    <row r="103" spans="1:6" ht="15" outlineLevel="1">
      <c r="A103" s="21">
        <v>4201</v>
      </c>
      <c r="B103" s="22"/>
      <c r="C103" s="22" t="s">
        <v>140</v>
      </c>
      <c r="D103" s="23">
        <v>0</v>
      </c>
      <c r="E103" s="23">
        <v>300</v>
      </c>
      <c r="F103" s="58">
        <f>IF(D103&lt;&gt;0,E103/D103*100,)</f>
        <v>0</v>
      </c>
    </row>
    <row r="104" spans="1:6" ht="15" outlineLevel="1">
      <c r="A104" s="21">
        <v>4202</v>
      </c>
      <c r="B104" s="22"/>
      <c r="C104" s="22" t="s">
        <v>141</v>
      </c>
      <c r="D104" s="23">
        <v>100746.25</v>
      </c>
      <c r="E104" s="23">
        <v>138920</v>
      </c>
      <c r="F104" s="58">
        <f>IF(D104&lt;&gt;0,E104/D104*100,)</f>
        <v>137.8909884983312</v>
      </c>
    </row>
    <row r="105" spans="1:6" ht="15" outlineLevel="1">
      <c r="A105" s="21">
        <v>4203</v>
      </c>
      <c r="B105" s="22"/>
      <c r="C105" s="22" t="s">
        <v>142</v>
      </c>
      <c r="D105" s="23">
        <v>102.79</v>
      </c>
      <c r="E105" s="23">
        <v>0</v>
      </c>
      <c r="F105" s="59"/>
    </row>
    <row r="106" spans="1:6" ht="15" outlineLevel="1">
      <c r="A106" s="21">
        <v>4204</v>
      </c>
      <c r="B106" s="22"/>
      <c r="C106" s="22" t="s">
        <v>143</v>
      </c>
      <c r="D106" s="23">
        <v>13860680.2</v>
      </c>
      <c r="E106" s="23">
        <v>4788770.64</v>
      </c>
      <c r="F106" s="58">
        <f>IF(D106&lt;&gt;0,E106/D106*100,)</f>
        <v>34.549319159675875</v>
      </c>
    </row>
    <row r="107" spans="1:6" ht="15" outlineLevel="1">
      <c r="A107" s="21">
        <v>4205</v>
      </c>
      <c r="B107" s="22"/>
      <c r="C107" s="22" t="s">
        <v>144</v>
      </c>
      <c r="D107" s="23">
        <v>1268887.03</v>
      </c>
      <c r="E107" s="23">
        <v>1857226.19</v>
      </c>
      <c r="F107" s="58">
        <f>IF(D107&lt;&gt;0,E107/D107*100,)</f>
        <v>146.3665516385647</v>
      </c>
    </row>
    <row r="108" spans="1:6" ht="15" outlineLevel="1">
      <c r="A108" s="21">
        <v>4206</v>
      </c>
      <c r="B108" s="22"/>
      <c r="C108" s="22" t="s">
        <v>145</v>
      </c>
      <c r="D108" s="23">
        <v>306941.82</v>
      </c>
      <c r="E108" s="23">
        <v>181797.6</v>
      </c>
      <c r="F108" s="58">
        <f>IF(D108&lt;&gt;0,E108/D108*100,)</f>
        <v>59.22868379421221</v>
      </c>
    </row>
    <row r="109" spans="1:6" ht="15" outlineLevel="1">
      <c r="A109" s="21">
        <v>4208</v>
      </c>
      <c r="B109" s="22"/>
      <c r="C109" s="22" t="s">
        <v>146</v>
      </c>
      <c r="D109" s="23">
        <v>455601.31</v>
      </c>
      <c r="E109" s="23">
        <v>352256.41</v>
      </c>
      <c r="F109" s="58">
        <f>IF(D109&lt;&gt;0,E109/D109*100,)</f>
        <v>77.31681236825241</v>
      </c>
    </row>
    <row r="110" spans="1:6" ht="15.75">
      <c r="A110" s="40">
        <v>43</v>
      </c>
      <c r="B110" s="41"/>
      <c r="C110" s="41" t="s">
        <v>47</v>
      </c>
      <c r="D110" s="42">
        <f>D111+D112+D115</f>
        <v>3419699.97</v>
      </c>
      <c r="E110" s="42">
        <f>E111+E112+E115</f>
        <v>578440.48</v>
      </c>
      <c r="F110" s="57">
        <f>IF(D110&lt;&gt;0,E110/D110*100,)</f>
        <v>16.914948243251875</v>
      </c>
    </row>
    <row r="111" spans="1:6" ht="15">
      <c r="A111" s="21">
        <v>430</v>
      </c>
      <c r="B111" s="22"/>
      <c r="C111" s="22" t="s">
        <v>48</v>
      </c>
      <c r="D111" s="23"/>
      <c r="E111" s="23"/>
      <c r="F111" s="59"/>
    </row>
    <row r="112" spans="1:6" ht="30">
      <c r="A112" s="21">
        <v>431</v>
      </c>
      <c r="B112" s="22"/>
      <c r="C112" s="26" t="s">
        <v>76</v>
      </c>
      <c r="D112" s="23">
        <f>D113+D114</f>
        <v>3275496.97</v>
      </c>
      <c r="E112" s="23">
        <f>E113+E114</f>
        <v>422002.24</v>
      </c>
      <c r="F112" s="58">
        <f>IF(D112&lt;&gt;0,E112/D112*100,)</f>
        <v>12.883609536662155</v>
      </c>
    </row>
    <row r="113" spans="1:6" ht="30" outlineLevel="1">
      <c r="A113" s="21">
        <v>4310</v>
      </c>
      <c r="B113" s="22"/>
      <c r="C113" s="26" t="s">
        <v>147</v>
      </c>
      <c r="D113" s="23">
        <v>102200</v>
      </c>
      <c r="E113" s="23">
        <v>144000</v>
      </c>
      <c r="F113" s="58">
        <f>IF(D113&lt;&gt;0,E113/D113*100,)</f>
        <v>140.90019569471625</v>
      </c>
    </row>
    <row r="114" spans="1:6" ht="30" outlineLevel="1">
      <c r="A114" s="21">
        <v>4311</v>
      </c>
      <c r="B114" s="22"/>
      <c r="C114" s="26" t="s">
        <v>148</v>
      </c>
      <c r="D114" s="23">
        <v>3173296.97</v>
      </c>
      <c r="E114" s="23">
        <v>278002.24</v>
      </c>
      <c r="F114" s="58">
        <f>IF(D114&lt;&gt;0,E114/D114*100,)</f>
        <v>8.760675178787315</v>
      </c>
    </row>
    <row r="115" spans="1:6" ht="15" customHeight="1">
      <c r="A115" s="21">
        <v>432</v>
      </c>
      <c r="B115" s="22"/>
      <c r="C115" s="26" t="s">
        <v>77</v>
      </c>
      <c r="D115" s="23">
        <f>D116</f>
        <v>144203</v>
      </c>
      <c r="E115" s="23">
        <f>E116</f>
        <v>156438.24</v>
      </c>
      <c r="F115" s="58">
        <f>IF(D115&lt;&gt;0,E115/D115*100,)</f>
        <v>108.48473332732328</v>
      </c>
    </row>
    <row r="116" spans="1:6" ht="15" customHeight="1" outlineLevel="1">
      <c r="A116" s="21">
        <v>4323</v>
      </c>
      <c r="B116" s="22"/>
      <c r="C116" s="26" t="s">
        <v>149</v>
      </c>
      <c r="D116" s="23">
        <v>144203</v>
      </c>
      <c r="E116" s="23">
        <v>156438.24</v>
      </c>
      <c r="F116" s="58">
        <f>IF(D116&lt;&gt;0,E116/D116*100,)</f>
        <v>108.48473332732328</v>
      </c>
    </row>
    <row r="117" spans="1:6" ht="54">
      <c r="A117" s="16"/>
      <c r="B117" s="44" t="s">
        <v>2</v>
      </c>
      <c r="C117" s="30" t="s">
        <v>75</v>
      </c>
      <c r="D117" s="43">
        <f>+D7-D55</f>
        <v>-4211344.659999996</v>
      </c>
      <c r="E117" s="43">
        <f>+E7-E55</f>
        <v>-1217459.6400000006</v>
      </c>
      <c r="F117" s="61">
        <f>IF(D117&lt;&gt;0,E117/D117*100,)</f>
        <v>28.909047781427645</v>
      </c>
    </row>
    <row r="118" spans="1:6" ht="20.25">
      <c r="A118" s="2" t="s">
        <v>49</v>
      </c>
      <c r="B118" s="3"/>
      <c r="C118" s="3"/>
      <c r="D118" s="14"/>
      <c r="E118" s="14"/>
      <c r="F118" s="63"/>
    </row>
    <row r="119" spans="1:6" ht="36">
      <c r="A119" s="40">
        <v>75</v>
      </c>
      <c r="B119" s="45" t="s">
        <v>3</v>
      </c>
      <c r="C119" s="46" t="s">
        <v>50</v>
      </c>
      <c r="D119" s="42">
        <f>+D120+D121</f>
        <v>0</v>
      </c>
      <c r="E119" s="42">
        <f>+E120+E121</f>
        <v>0</v>
      </c>
      <c r="F119" s="64"/>
    </row>
    <row r="120" spans="1:6" ht="15">
      <c r="A120" s="21">
        <v>750</v>
      </c>
      <c r="B120" s="22"/>
      <c r="C120" s="22" t="s">
        <v>51</v>
      </c>
      <c r="D120" s="23"/>
      <c r="E120" s="23"/>
      <c r="F120" s="59"/>
    </row>
    <row r="121" spans="1:6" ht="15">
      <c r="A121" s="21">
        <v>751</v>
      </c>
      <c r="B121" s="22"/>
      <c r="C121" s="22" t="s">
        <v>52</v>
      </c>
      <c r="D121" s="23"/>
      <c r="E121" s="23"/>
      <c r="F121" s="59"/>
    </row>
    <row r="122" spans="1:6" ht="36">
      <c r="A122" s="47" t="s">
        <v>53</v>
      </c>
      <c r="B122" s="45" t="s">
        <v>54</v>
      </c>
      <c r="C122" s="46" t="s">
        <v>55</v>
      </c>
      <c r="D122" s="42">
        <f>+D123+D124</f>
        <v>0</v>
      </c>
      <c r="E122" s="42">
        <f>+E123+E124</f>
        <v>0</v>
      </c>
      <c r="F122" s="64"/>
    </row>
    <row r="123" spans="1:6" ht="15">
      <c r="A123" s="21">
        <v>440</v>
      </c>
      <c r="B123" s="22"/>
      <c r="C123" s="22" t="s">
        <v>56</v>
      </c>
      <c r="D123" s="23"/>
      <c r="E123" s="23"/>
      <c r="F123" s="59"/>
    </row>
    <row r="124" spans="1:6" ht="15">
      <c r="A124" s="21">
        <v>441</v>
      </c>
      <c r="B124" s="22"/>
      <c r="C124" s="22" t="s">
        <v>57</v>
      </c>
      <c r="D124" s="23"/>
      <c r="E124" s="23"/>
      <c r="F124" s="59"/>
    </row>
    <row r="125" spans="1:6" ht="54">
      <c r="A125" s="16" t="s">
        <v>17</v>
      </c>
      <c r="B125" s="44" t="s">
        <v>58</v>
      </c>
      <c r="C125" s="30" t="s">
        <v>59</v>
      </c>
      <c r="D125" s="43">
        <f>+D119-D122</f>
        <v>0</v>
      </c>
      <c r="E125" s="43">
        <f>+E119-E122</f>
        <v>0</v>
      </c>
      <c r="F125" s="65"/>
    </row>
    <row r="126" spans="1:6" ht="72">
      <c r="A126" s="16" t="s">
        <v>17</v>
      </c>
      <c r="B126" s="44" t="s">
        <v>60</v>
      </c>
      <c r="C126" s="30" t="s">
        <v>61</v>
      </c>
      <c r="D126" s="43">
        <f>+D117+D125</f>
        <v>-4211344.659999996</v>
      </c>
      <c r="E126" s="43">
        <f>+E117+E125</f>
        <v>-1217459.6400000006</v>
      </c>
      <c r="F126" s="61">
        <f>IF(D126&lt;&gt;0,E126/D126*100,)</f>
        <v>28.909047781427645</v>
      </c>
    </row>
    <row r="127" spans="1:6" ht="20.25">
      <c r="A127" s="2" t="s">
        <v>62</v>
      </c>
      <c r="B127" s="3"/>
      <c r="C127" s="3"/>
      <c r="D127" s="14"/>
      <c r="E127" s="14"/>
      <c r="F127" s="63"/>
    </row>
    <row r="128" spans="1:6" ht="18">
      <c r="A128" s="48">
        <v>50</v>
      </c>
      <c r="B128" s="49" t="s">
        <v>63</v>
      </c>
      <c r="C128" s="49" t="s">
        <v>64</v>
      </c>
      <c r="D128" s="42">
        <f>+D129</f>
        <v>2900000</v>
      </c>
      <c r="E128" s="42">
        <f>+E129</f>
        <v>700000</v>
      </c>
      <c r="F128" s="57">
        <f>IF(D128&lt;&gt;0,E128/D128*100,)</f>
        <v>24.137931034482758</v>
      </c>
    </row>
    <row r="129" spans="1:6" ht="15">
      <c r="A129" s="21">
        <v>500</v>
      </c>
      <c r="B129" s="22"/>
      <c r="C129" s="22" t="s">
        <v>65</v>
      </c>
      <c r="D129" s="23">
        <f>D130</f>
        <v>2900000</v>
      </c>
      <c r="E129" s="23">
        <f>E130</f>
        <v>700000</v>
      </c>
      <c r="F129" s="58">
        <f>IF(D129&lt;&gt;0,E129/D129*100,)</f>
        <v>24.137931034482758</v>
      </c>
    </row>
    <row r="130" spans="1:6" ht="15" outlineLevel="1">
      <c r="A130" s="21">
        <v>5001</v>
      </c>
      <c r="B130" s="22"/>
      <c r="C130" s="22" t="s">
        <v>106</v>
      </c>
      <c r="D130" s="23">
        <v>2900000</v>
      </c>
      <c r="E130" s="23">
        <v>700000</v>
      </c>
      <c r="F130" s="58">
        <f>IF(D130&lt;&gt;0,E130/D130*100,)</f>
        <v>24.137931034482758</v>
      </c>
    </row>
    <row r="131" spans="1:6" ht="18">
      <c r="A131" s="48">
        <v>55</v>
      </c>
      <c r="B131" s="45" t="s">
        <v>66</v>
      </c>
      <c r="C131" s="49" t="s">
        <v>67</v>
      </c>
      <c r="D131" s="42">
        <f>+D132</f>
        <v>1000000</v>
      </c>
      <c r="E131" s="42">
        <f>+E132</f>
        <v>1141452.04</v>
      </c>
      <c r="F131" s="57">
        <f>IF(D131&lt;&gt;0,E131/D131*100,)</f>
        <v>114.145204</v>
      </c>
    </row>
    <row r="132" spans="1:6" ht="15">
      <c r="A132" s="21">
        <v>550</v>
      </c>
      <c r="B132" s="22"/>
      <c r="C132" s="22" t="s">
        <v>68</v>
      </c>
      <c r="D132" s="23">
        <f>D133</f>
        <v>1000000</v>
      </c>
      <c r="E132" s="23">
        <f>E133</f>
        <v>1141452.04</v>
      </c>
      <c r="F132" s="58">
        <f>IF(D132&lt;&gt;0,E132/D132*100,)</f>
        <v>114.145204</v>
      </c>
    </row>
    <row r="133" spans="1:6" ht="15" outlineLevel="1">
      <c r="A133" s="21">
        <v>5501</v>
      </c>
      <c r="B133" s="22"/>
      <c r="C133" s="22" t="s">
        <v>150</v>
      </c>
      <c r="D133" s="23">
        <v>1000000</v>
      </c>
      <c r="E133" s="23">
        <v>1141452.04</v>
      </c>
      <c r="F133" s="58">
        <f>IF(D133&lt;&gt;0,E133/D133*100,)</f>
        <v>114.145204</v>
      </c>
    </row>
    <row r="134" spans="1:6" ht="18">
      <c r="A134" s="16" t="s">
        <v>17</v>
      </c>
      <c r="B134" s="44" t="s">
        <v>69</v>
      </c>
      <c r="C134" s="27" t="s">
        <v>70</v>
      </c>
      <c r="D134" s="43">
        <f>+D128-D131</f>
        <v>1900000</v>
      </c>
      <c r="E134" s="43">
        <f>+E128-E131</f>
        <v>-441452.04000000004</v>
      </c>
      <c r="F134" s="61">
        <f>IF(D134&lt;&gt;0,E134/D134*100,)</f>
        <v>-23.234317894736844</v>
      </c>
    </row>
    <row r="135" spans="1:6" ht="54">
      <c r="A135" s="16" t="s">
        <v>17</v>
      </c>
      <c r="B135" s="44" t="s">
        <v>71</v>
      </c>
      <c r="C135" s="30" t="s">
        <v>72</v>
      </c>
      <c r="D135" s="50">
        <f>+D117+D125+D134</f>
        <v>-2311344.6599999964</v>
      </c>
      <c r="E135" s="50">
        <f>+E117+E125+E134</f>
        <v>-1658911.6800000006</v>
      </c>
      <c r="F135" s="66">
        <f>IF(D135&lt;&gt;0,E135/D135*100,)</f>
        <v>71.77257934348931</v>
      </c>
    </row>
    <row r="136" spans="1:6" ht="31.5">
      <c r="A136" s="16"/>
      <c r="B136" s="20"/>
      <c r="C136" s="31" t="s">
        <v>73</v>
      </c>
      <c r="D136" s="51"/>
      <c r="E136" s="51">
        <v>1700000</v>
      </c>
      <c r="F136" s="67"/>
    </row>
    <row r="137" spans="1:6" ht="32.25" hidden="1" thickBot="1">
      <c r="A137" s="32"/>
      <c r="B137" s="33"/>
      <c r="C137" s="34" t="s">
        <v>74</v>
      </c>
      <c r="D137" s="52"/>
      <c r="E137" s="52"/>
      <c r="F137" s="68"/>
    </row>
    <row r="138" spans="1:6" ht="15">
      <c r="A138" s="36"/>
      <c r="B138" s="37"/>
      <c r="C138" s="38"/>
      <c r="D138" s="29"/>
      <c r="E138" s="29"/>
      <c r="F138" s="69"/>
    </row>
    <row r="139" spans="1:6" ht="12.75">
      <c r="A139" s="35"/>
      <c r="B139" s="35"/>
      <c r="C139" s="35"/>
      <c r="D139" s="35"/>
      <c r="E139" s="35"/>
      <c r="F139" s="70"/>
    </row>
    <row r="140" spans="1:6" ht="15">
      <c r="A140" s="35"/>
      <c r="B140" s="35"/>
      <c r="C140" s="35"/>
      <c r="D140" s="53"/>
      <c r="E140" s="53"/>
      <c r="F140" s="71"/>
    </row>
    <row r="141" spans="1:6" ht="15">
      <c r="A141" s="35"/>
      <c r="B141" s="35"/>
      <c r="C141" s="54"/>
      <c r="D141" s="35"/>
      <c r="E141" s="35"/>
      <c r="F141" s="70"/>
    </row>
    <row r="142" spans="1:6" ht="15">
      <c r="A142" s="39"/>
      <c r="B142" s="38"/>
      <c r="C142" s="38"/>
      <c r="D142" s="39"/>
      <c r="E142" s="39"/>
      <c r="F142" s="72"/>
    </row>
    <row r="143" spans="1:6" ht="12.75">
      <c r="A143" s="29"/>
      <c r="B143" s="29"/>
      <c r="C143" s="29"/>
      <c r="D143" s="29"/>
      <c r="E143" s="29"/>
      <c r="F143" s="69"/>
    </row>
    <row r="144" spans="1:6" ht="12.75">
      <c r="A144" s="29"/>
      <c r="B144" s="29"/>
      <c r="C144" s="29"/>
      <c r="D144" s="29"/>
      <c r="E144" s="29"/>
      <c r="F144" s="69"/>
    </row>
    <row r="145" spans="1:6" ht="12.75">
      <c r="A145" s="28"/>
      <c r="B145" s="28"/>
      <c r="C145" s="28"/>
      <c r="D145" s="28"/>
      <c r="E145" s="28"/>
      <c r="F145" s="73"/>
    </row>
    <row r="146" spans="1:6" ht="12.75">
      <c r="A146" s="28"/>
      <c r="B146" s="28"/>
      <c r="C146" s="28"/>
      <c r="D146" s="28"/>
      <c r="E146" s="28"/>
      <c r="F146" s="73"/>
    </row>
    <row r="147" spans="1:6" ht="12.75">
      <c r="A147" s="28"/>
      <c r="B147" s="28"/>
      <c r="C147" s="28"/>
      <c r="D147" s="28"/>
      <c r="E147" s="28"/>
      <c r="F147" s="73"/>
    </row>
    <row r="148" spans="1:6" ht="12.75">
      <c r="A148" s="28"/>
      <c r="B148" s="28"/>
      <c r="C148" s="28"/>
      <c r="D148" s="28"/>
      <c r="E148" s="28"/>
      <c r="F148" s="73"/>
    </row>
    <row r="149" spans="1:6" ht="12.75">
      <c r="A149" s="28"/>
      <c r="B149" s="28"/>
      <c r="C149" s="28"/>
      <c r="D149" s="28"/>
      <c r="E149" s="28"/>
      <c r="F149" s="73"/>
    </row>
    <row r="150" spans="1:6" ht="12.75">
      <c r="A150" s="28"/>
      <c r="B150" s="28"/>
      <c r="C150" s="28"/>
      <c r="D150" s="28"/>
      <c r="E150" s="28"/>
      <c r="F150" s="73"/>
    </row>
    <row r="151" spans="1:6" ht="12.75">
      <c r="A151" s="28"/>
      <c r="B151" s="28"/>
      <c r="C151" s="28"/>
      <c r="D151" s="28"/>
      <c r="E151" s="28"/>
      <c r="F151" s="73"/>
    </row>
    <row r="152" spans="1:6" ht="12.75">
      <c r="A152" s="28"/>
      <c r="B152" s="28"/>
      <c r="C152" s="28"/>
      <c r="D152" s="28"/>
      <c r="E152" s="28"/>
      <c r="F152" s="73"/>
    </row>
    <row r="153" spans="1:6" ht="12.75">
      <c r="A153" s="28"/>
      <c r="B153" s="28"/>
      <c r="C153" s="28"/>
      <c r="D153" s="28"/>
      <c r="E153" s="28"/>
      <c r="F153" s="73"/>
    </row>
  </sheetData>
  <mergeCells count="2">
    <mergeCell ref="B1:C1"/>
    <mergeCell ref="B2:C2"/>
  </mergeCells>
  <printOptions/>
  <pageMargins left="0.82" right="0.75" top="0.3937007874015748" bottom="0.7874015748031497" header="0" footer="0"/>
  <pageSetup horizontalDpi="1200" verticalDpi="1200" orientation="portrait" paperSize="9" scale="72" r:id="rId1"/>
  <headerFooter alignWithMargins="0">
    <oddFooter>&amp;CStran &amp;P</oddFooter>
  </headerFooter>
  <rowBreaks count="3" manualBreakCount="3">
    <brk id="54" max="255" man="1"/>
    <brk id="99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marjetam</dc:creator>
  <cp:keywords/>
  <dc:description/>
  <cp:lastModifiedBy>marjetam</cp:lastModifiedBy>
  <cp:lastPrinted>2010-12-13T08:00:19Z</cp:lastPrinted>
  <dcterms:created xsi:type="dcterms:W3CDTF">1999-09-22T06:59:43Z</dcterms:created>
  <dcterms:modified xsi:type="dcterms:W3CDTF">2010-12-13T08:01:00Z</dcterms:modified>
  <cp:category/>
  <cp:version/>
  <cp:contentType/>
  <cp:contentStatus/>
</cp:coreProperties>
</file>