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60" activeTab="2"/>
  </bookViews>
  <sheets>
    <sheet name="Izračun ekonomske cene" sheetId="1" r:id="rId1"/>
    <sheet name="Enotna ekonomska cena" sheetId="2" r:id="rId2"/>
    <sheet name="Plačila staršev za oskrbnino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<sst xmlns="http://schemas.openxmlformats.org/spreadsheetml/2006/main" count="166" uniqueCount="93">
  <si>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</si>
  <si>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</si>
  <si>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</si>
  <si>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</si>
  <si>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</si>
  <si>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</si>
  <si>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</si>
  <si>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</si>
  <si>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</si>
  <si>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</si>
  <si>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</si>
  <si>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</si>
  <si>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</si>
  <si>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</si>
  <si>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IZRAČUN EKONOMSKE CENE PROGRAMOV V VRTCIH OBČINE HOČE-SLIVNICA - vrtec Hoče in Rogoza</t>
  </si>
  <si>
    <t>A.</t>
  </si>
  <si>
    <t>Štev. otrok vpisanih v programe vrtcev (upoštevan najvišji normativ)</t>
  </si>
  <si>
    <t>B.</t>
  </si>
  <si>
    <t>Vzgojiteljice in pom. vzgojiteljic</t>
  </si>
  <si>
    <t>bruto plače</t>
  </si>
  <si>
    <t>prispevki in davki na bruto plače</t>
  </si>
  <si>
    <t>regres, jub. nagrade, solidarnostne pomoči</t>
  </si>
  <si>
    <t>prehrana in prevoz</t>
  </si>
  <si>
    <t>korekcija plač za 2%</t>
  </si>
  <si>
    <t>Skupaj 1+2+3+4+5+6</t>
  </si>
  <si>
    <t>C.</t>
  </si>
  <si>
    <t xml:space="preserve">10. </t>
  </si>
  <si>
    <t>Skupaj 8+9+10+11+12+13</t>
  </si>
  <si>
    <t>D.</t>
  </si>
  <si>
    <t>E.</t>
  </si>
  <si>
    <t>Materialni stroški</t>
  </si>
  <si>
    <t>F.</t>
  </si>
  <si>
    <t>Prehrana otrok</t>
  </si>
  <si>
    <t>Izračun cene</t>
  </si>
  <si>
    <t>skupaj plače vzg. in pom.: število otrok (najvišji normativ) : 12 mesecev</t>
  </si>
  <si>
    <t>plače tehnični kader: skupno število otrok :12 mesecev</t>
  </si>
  <si>
    <t>materialni stroški: število otrok :12 mesecev</t>
  </si>
  <si>
    <t>prehrana: število otrok : 12 mesecev</t>
  </si>
  <si>
    <t>€</t>
  </si>
  <si>
    <t>1. star. obd.</t>
  </si>
  <si>
    <t>2. star. obd.</t>
  </si>
  <si>
    <t>EKONOMSKA CENA ZA OTROKA NA MESEC</t>
  </si>
  <si>
    <t>IZRAČUN EKONOMSKE CENE PROGRAMOV V VRTCIH OBČINE HOČE-SLIVNICA - ENOTNA CENA</t>
  </si>
  <si>
    <t>Vzgojiteljice in pomočnice vzgojiteljic</t>
  </si>
  <si>
    <t>bruto plača</t>
  </si>
  <si>
    <t>regres,jubilejne nagrade,solidarnostne pomoči,odpravnina</t>
  </si>
  <si>
    <t>dodatno pokojninjsko zavarovanje-KAD</t>
  </si>
  <si>
    <t xml:space="preserve">6. </t>
  </si>
  <si>
    <t>skupaj 1+2+3+4+5+6</t>
  </si>
  <si>
    <t>Tehnični in administrativno tehnični kader</t>
  </si>
  <si>
    <t>regres,jubilejne nagrade,solidarnostne pomoči</t>
  </si>
  <si>
    <t>skupaj 8+9+10+11+12+13</t>
  </si>
  <si>
    <t xml:space="preserve">Materialni stroški </t>
  </si>
  <si>
    <t>IZRAČUN CENE</t>
  </si>
  <si>
    <t>skupaj plače vzg.in pom. : število otrok (najvišji normativ) :12 mesecev</t>
  </si>
  <si>
    <t>skupaj plače tehnični kader : število otrok :12 mesecev</t>
  </si>
  <si>
    <t>materialni stroški  : število otrok :12 mesecev</t>
  </si>
  <si>
    <t>prrehrana  : število otrok :12 mesecev</t>
  </si>
  <si>
    <t>dodatno pokojninsko zavarovanje-KAD</t>
  </si>
  <si>
    <t xml:space="preserve">PLAČILA STARŠEV ZA OSKRBNINO V VRTCIH  PO PLAČILNIH RAZREDIH </t>
  </si>
  <si>
    <r>
      <t xml:space="preserve">PRVO </t>
    </r>
    <r>
      <rPr>
        <sz val="11"/>
        <rFont val="Calibri"/>
        <family val="2"/>
      </rPr>
      <t>STAROSTNO OBDOBJE</t>
    </r>
    <r>
      <rPr>
        <b/>
        <sz val="11"/>
        <rFont val="Calibri"/>
        <family val="2"/>
      </rPr>
      <t xml:space="preserve">: </t>
    </r>
  </si>
  <si>
    <t>PLAČILO</t>
  </si>
  <si>
    <t>Dohodkovni razred</t>
  </si>
  <si>
    <t>Povprečni mesečni dohodek na osebo v % od neto povprečne plače</t>
  </si>
  <si>
    <t>Plačilo v % cene programa</t>
  </si>
  <si>
    <t>za starše iz drugih občin, katerih otroci obiskujejo naše vrtce - DOMICIL</t>
  </si>
  <si>
    <t>za starše iz Občine Hoče-Slivnica, katerih otroci obiskujejo naše vrtce</t>
  </si>
  <si>
    <t>%</t>
  </si>
  <si>
    <t>Cena</t>
  </si>
  <si>
    <t>Popusti:</t>
  </si>
  <si>
    <t>01</t>
  </si>
  <si>
    <t>do 18%</t>
  </si>
  <si>
    <t>02</t>
  </si>
  <si>
    <t>nad 18% do 30%</t>
  </si>
  <si>
    <t>03</t>
  </si>
  <si>
    <t>nad 30% do 36%</t>
  </si>
  <si>
    <t>04</t>
  </si>
  <si>
    <t>nad 36% do 42%</t>
  </si>
  <si>
    <t>05</t>
  </si>
  <si>
    <t>nad 42%do 53%</t>
  </si>
  <si>
    <t>06</t>
  </si>
  <si>
    <t>nad 53% do 64%</t>
  </si>
  <si>
    <t>07</t>
  </si>
  <si>
    <t>nad 64% do 82%</t>
  </si>
  <si>
    <t>08</t>
  </si>
  <si>
    <t>nad 82% do 99%</t>
  </si>
  <si>
    <t>09</t>
  </si>
  <si>
    <t>nad 99%</t>
  </si>
  <si>
    <r>
      <t xml:space="preserve">DRUGO </t>
    </r>
    <r>
      <rPr>
        <sz val="11"/>
        <rFont val="Calibri"/>
        <family val="2"/>
      </rPr>
      <t>STAROSTNO OBDOBJE</t>
    </r>
    <r>
      <rPr>
        <b/>
        <sz val="11"/>
        <rFont val="Calibri"/>
        <family val="2"/>
      </rPr>
      <t xml:space="preserve">: </t>
    </r>
  </si>
  <si>
    <t>SEDAJ VELJAVNA EC PROGRAMOV V VRTCIH (od 1.8.2016)</t>
  </si>
  <si>
    <t>V izračun je zajeto obdobje SEPTEMBER 2017-AVGUST 2018</t>
  </si>
  <si>
    <t>SEDAJ VELJAVNA EC PROGRAMOV V VRTCIH (OD 1.8.2016)</t>
  </si>
  <si>
    <t>Veljavne cene od 1. 9. 2017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</si>
</sst>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000"/>
    <numFmt numFmtId="173" formatCode="0.0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"/>
    <numFmt numFmtId="186" formatCode="#,##0.0000"/>
    <numFmt numFmtId="187" formatCode="[$-424]d\.\ mmmm\ yyyy"/>
    <numFmt numFmtId="188" formatCode="#,##0.00\ [$€-407]"/>
    <numFmt numFmtId="189" formatCode="#,##0.00\ [$€-1]"/>
    <numFmt numFmtId="190" formatCode="#,##0.00\ [$€-1];\-#,##0.00\ [$€-1]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ahoma"/>
      <family val="2"/>
    </font>
    <font>
      <sz val="11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u val="single"/>
      <sz val="11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4"/>
      <color indexed="8"/>
      <name val="Calibri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  <font>
      <b/>
      <u val="single"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sz val="14"/>
      <color theme="1"/>
      <name val="Calibri"/>
      <family val="2"/>
    </font>
    <font>
      <sz val="11"/>
      <color theme="0"/>
      <name val="Tahoma"/>
      <family val="2"/>
    </font>
    <font>
      <sz val="11"/>
      <color rgb="FF00B05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5C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48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49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50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4" fillId="10" borderId="10" xfId="0" applyFont="1" applyFill="1" applyBorder="1" applyAlignment="1">
      <alignment/>
    </xf>
    <xf numFmtId="4" fontId="3" fillId="10" borderId="10" xfId="0" applyNumberFormat="1" applyFont="1" applyFill="1" applyBorder="1" applyAlignment="1">
      <alignment/>
    </xf>
    <xf numFmtId="0" fontId="48" fillId="10" borderId="10" xfId="0" applyFont="1" applyFill="1" applyBorder="1" applyAlignment="1">
      <alignment/>
    </xf>
    <xf numFmtId="0" fontId="48" fillId="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" fontId="51" fillId="33" borderId="10" xfId="0" applyNumberFormat="1" applyFont="1" applyFill="1" applyBorder="1" applyAlignment="1">
      <alignment/>
    </xf>
    <xf numFmtId="4" fontId="50" fillId="4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2" fillId="0" borderId="0" xfId="0" applyFont="1" applyAlignment="1">
      <alignment/>
    </xf>
    <xf numFmtId="0" fontId="51" fillId="34" borderId="10" xfId="0" applyFont="1" applyFill="1" applyBorder="1" applyAlignment="1">
      <alignment/>
    </xf>
    <xf numFmtId="4" fontId="51" fillId="34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3" fillId="17" borderId="10" xfId="0" applyFont="1" applyFill="1" applyBorder="1" applyAlignment="1">
      <alignment/>
    </xf>
    <xf numFmtId="0" fontId="3" fillId="17" borderId="10" xfId="0" applyFont="1" applyFill="1" applyBorder="1" applyAlignment="1">
      <alignment/>
    </xf>
    <xf numFmtId="3" fontId="3" fillId="17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17" borderId="10" xfId="0" applyFont="1" applyFill="1" applyBorder="1" applyAlignment="1">
      <alignment/>
    </xf>
    <xf numFmtId="4" fontId="4" fillId="17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8" fillId="5" borderId="10" xfId="0" applyFont="1" applyFill="1" applyBorder="1" applyAlignment="1">
      <alignment/>
    </xf>
    <xf numFmtId="4" fontId="3" fillId="5" borderId="10" xfId="0" applyNumberFormat="1" applyFont="1" applyFill="1" applyBorder="1" applyAlignment="1">
      <alignment/>
    </xf>
    <xf numFmtId="0" fontId="4" fillId="5" borderId="10" xfId="0" applyFont="1" applyFill="1" applyBorder="1" applyAlignment="1">
      <alignment/>
    </xf>
    <xf numFmtId="4" fontId="3" fillId="17" borderId="1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0" fontId="53" fillId="34" borderId="10" xfId="0" applyFont="1" applyFill="1" applyBorder="1" applyAlignment="1">
      <alignment/>
    </xf>
    <xf numFmtId="4" fontId="5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1" fontId="6" fillId="0" borderId="10" xfId="62" applyFont="1" applyBorder="1" applyAlignment="1">
      <alignment horizontal="center"/>
    </xf>
    <xf numFmtId="1" fontId="5" fillId="0" borderId="10" xfId="0" applyNumberFormat="1" applyFont="1" applyBorder="1" applyAlignment="1" quotePrefix="1">
      <alignment horizontal="center"/>
    </xf>
    <xf numFmtId="1" fontId="5" fillId="0" borderId="10" xfId="0" applyNumberFormat="1" applyFont="1" applyBorder="1" applyAlignment="1">
      <alignment horizontal="center"/>
    </xf>
    <xf numFmtId="9" fontId="5" fillId="0" borderId="11" xfId="0" applyNumberFormat="1" applyFont="1" applyBorder="1" applyAlignment="1">
      <alignment horizontal="center"/>
    </xf>
    <xf numFmtId="188" fontId="6" fillId="0" borderId="10" xfId="44" applyNumberFormat="1" applyFont="1" applyBorder="1" applyAlignment="1">
      <alignment horizontal="center"/>
    </xf>
    <xf numFmtId="9" fontId="5" fillId="0" borderId="10" xfId="62" applyNumberFormat="1" applyFont="1" applyBorder="1" applyAlignment="1" quotePrefix="1">
      <alignment horizontal="center"/>
    </xf>
    <xf numFmtId="188" fontId="5" fillId="0" borderId="0" xfId="0" applyNumberFormat="1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4" xfId="0" applyFont="1" applyBorder="1" applyAlignment="1" quotePrefix="1">
      <alignment horizontal="center"/>
    </xf>
    <xf numFmtId="0" fontId="5" fillId="0" borderId="14" xfId="0" applyFont="1" applyBorder="1" applyAlignment="1">
      <alignment horizontal="center"/>
    </xf>
    <xf numFmtId="9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89" fontId="6" fillId="0" borderId="10" xfId="44" applyNumberFormat="1" applyFont="1" applyBorder="1" applyAlignment="1">
      <alignment horizontal="center"/>
    </xf>
    <xf numFmtId="0" fontId="5" fillId="0" borderId="16" xfId="0" applyFont="1" applyBorder="1" applyAlignment="1">
      <alignment wrapText="1"/>
    </xf>
    <xf numFmtId="190" fontId="6" fillId="0" borderId="10" xfId="44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35" borderId="17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6" fillId="35" borderId="18" xfId="0" applyFont="1" applyFill="1" applyBorder="1" applyAlignment="1">
      <alignment horizontal="center"/>
    </xf>
    <xf numFmtId="168" fontId="6" fillId="35" borderId="19" xfId="0" applyNumberFormat="1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0" borderId="0" xfId="0" applyFont="1" applyFill="1" applyAlignment="1">
      <alignment/>
    </xf>
    <xf numFmtId="188" fontId="6" fillId="36" borderId="10" xfId="0" applyNumberFormat="1" applyFont="1" applyFill="1" applyBorder="1" applyAlignment="1">
      <alignment horizontal="center"/>
    </xf>
    <xf numFmtId="3" fontId="48" fillId="10" borderId="10" xfId="0" applyNumberFormat="1" applyFont="1" applyFill="1" applyBorder="1" applyAlignment="1">
      <alignment/>
    </xf>
    <xf numFmtId="0" fontId="48" fillId="16" borderId="10" xfId="0" applyFont="1" applyFill="1" applyBorder="1" applyAlignment="1">
      <alignment/>
    </xf>
    <xf numFmtId="4" fontId="48" fillId="16" borderId="10" xfId="0" applyNumberFormat="1" applyFont="1" applyFill="1" applyBorder="1" applyAlignment="1">
      <alignment/>
    </xf>
    <xf numFmtId="0" fontId="3" fillId="10" borderId="11" xfId="0" applyFont="1" applyFill="1" applyBorder="1" applyAlignment="1">
      <alignment/>
    </xf>
    <xf numFmtId="0" fontId="4" fillId="10" borderId="12" xfId="0" applyFont="1" applyFill="1" applyBorder="1" applyAlignment="1">
      <alignment/>
    </xf>
    <xf numFmtId="0" fontId="4" fillId="10" borderId="13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8" fillId="10" borderId="11" xfId="0" applyFont="1" applyFill="1" applyBorder="1" applyAlignment="1">
      <alignment/>
    </xf>
    <xf numFmtId="0" fontId="48" fillId="10" borderId="12" xfId="0" applyFont="1" applyFill="1" applyBorder="1" applyAlignment="1">
      <alignment/>
    </xf>
    <xf numFmtId="0" fontId="48" fillId="10" borderId="13" xfId="0" applyFont="1" applyFill="1" applyBorder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4" borderId="11" xfId="0" applyFont="1" applyFill="1" applyBorder="1" applyAlignment="1">
      <alignment horizontal="center"/>
    </xf>
    <xf numFmtId="0" fontId="48" fillId="4" borderId="12" xfId="0" applyFont="1" applyFill="1" applyBorder="1" applyAlignment="1">
      <alignment horizontal="center"/>
    </xf>
    <xf numFmtId="0" fontId="48" fillId="4" borderId="13" xfId="0" applyFont="1" applyFill="1" applyBorder="1" applyAlignment="1">
      <alignment horizontal="center"/>
    </xf>
    <xf numFmtId="0" fontId="48" fillId="16" borderId="11" xfId="0" applyFont="1" applyFill="1" applyBorder="1" applyAlignment="1">
      <alignment horizontal="center"/>
    </xf>
    <xf numFmtId="0" fontId="48" fillId="16" borderId="12" xfId="0" applyFont="1" applyFill="1" applyBorder="1" applyAlignment="1">
      <alignment horizontal="center"/>
    </xf>
    <xf numFmtId="0" fontId="48" fillId="16" borderId="13" xfId="0" applyFont="1" applyFill="1" applyBorder="1" applyAlignment="1">
      <alignment horizontal="center"/>
    </xf>
    <xf numFmtId="0" fontId="48" fillId="16" borderId="11" xfId="0" applyFont="1" applyFill="1" applyBorder="1" applyAlignment="1">
      <alignment/>
    </xf>
    <xf numFmtId="0" fontId="48" fillId="16" borderId="12" xfId="0" applyFont="1" applyFill="1" applyBorder="1" applyAlignment="1">
      <alignment/>
    </xf>
    <xf numFmtId="0" fontId="48" fillId="16" borderId="13" xfId="0" applyFont="1" applyFill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48" fillId="4" borderId="11" xfId="0" applyFont="1" applyFill="1" applyBorder="1" applyAlignment="1">
      <alignment/>
    </xf>
    <xf numFmtId="0" fontId="48" fillId="4" borderId="12" xfId="0" applyFont="1" applyFill="1" applyBorder="1" applyAlignment="1">
      <alignment/>
    </xf>
    <xf numFmtId="0" fontId="48" fillId="4" borderId="13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0" fontId="51" fillId="34" borderId="12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/>
    </xf>
    <xf numFmtId="0" fontId="48" fillId="5" borderId="11" xfId="0" applyFont="1" applyFill="1" applyBorder="1" applyAlignment="1">
      <alignment horizontal="center"/>
    </xf>
    <xf numFmtId="0" fontId="48" fillId="5" borderId="12" xfId="0" applyFont="1" applyFill="1" applyBorder="1" applyAlignment="1">
      <alignment horizontal="center"/>
    </xf>
    <xf numFmtId="0" fontId="48" fillId="5" borderId="13" xfId="0" applyFont="1" applyFill="1" applyBorder="1" applyAlignment="1">
      <alignment horizontal="center"/>
    </xf>
    <xf numFmtId="0" fontId="48" fillId="17" borderId="11" xfId="0" applyFont="1" applyFill="1" applyBorder="1" applyAlignment="1">
      <alignment horizontal="left"/>
    </xf>
    <xf numFmtId="0" fontId="48" fillId="17" borderId="12" xfId="0" applyFont="1" applyFill="1" applyBorder="1" applyAlignment="1">
      <alignment horizontal="left"/>
    </xf>
    <xf numFmtId="0" fontId="48" fillId="17" borderId="13" xfId="0" applyFont="1" applyFill="1" applyBorder="1" applyAlignment="1">
      <alignment horizontal="left"/>
    </xf>
    <xf numFmtId="0" fontId="48" fillId="17" borderId="11" xfId="0" applyFont="1" applyFill="1" applyBorder="1" applyAlignment="1">
      <alignment horizontal="center"/>
    </xf>
    <xf numFmtId="0" fontId="48" fillId="17" borderId="12" xfId="0" applyFont="1" applyFill="1" applyBorder="1" applyAlignment="1">
      <alignment horizontal="center"/>
    </xf>
    <xf numFmtId="0" fontId="48" fillId="17" borderId="13" xfId="0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188" fontId="6" fillId="36" borderId="11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171" fontId="6" fillId="0" borderId="14" xfId="62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3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ejica 2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eze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če"/>
      <sheetName val="Slivnica"/>
      <sheetName val="Enotna"/>
    </sheetNames>
    <sheetDataSet>
      <sheetData sheetId="0">
        <row r="7">
          <cell r="J7">
            <v>80</v>
          </cell>
        </row>
      </sheetData>
      <sheetData sheetId="1">
        <row r="7">
          <cell r="H7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43"/>
  <sheetViews>
    <sheetView zoomScalePageLayoutView="0" workbookViewId="0" topLeftCell="A1">
      <selection activeCell="O14" sqref="O14"/>
    </sheetView>
  </sheetViews>
  <sheetFormatPr defaultColWidth="9.00390625" defaultRowHeight="12.75"/>
  <cols>
    <col min="9" max="9" width="11.00390625" style="0" customWidth="1"/>
    <col min="10" max="11" width="14.25390625" style="0" customWidth="1"/>
    <col min="15" max="15" width="9.875" style="0" bestFit="1" customWidth="1"/>
  </cols>
  <sheetData>
    <row r="1" spans="1:11" ht="16.5" customHeight="1">
      <c r="A1" s="5" t="s">
        <v>14</v>
      </c>
      <c r="B1" s="5"/>
      <c r="C1" s="7"/>
      <c r="D1" s="7"/>
      <c r="E1" s="7"/>
      <c r="F1" s="7"/>
      <c r="G1" s="7"/>
      <c r="H1" s="7"/>
      <c r="I1" s="7"/>
      <c r="J1" s="7"/>
      <c r="K1" s="2"/>
    </row>
    <row r="2" spans="1:11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2"/>
      <c r="J3" s="4" t="s">
        <v>38</v>
      </c>
      <c r="K3" s="4" t="s">
        <v>38</v>
      </c>
    </row>
    <row r="4" spans="1:11" ht="16.5" customHeight="1">
      <c r="A4" s="12"/>
      <c r="B4" s="83" t="s">
        <v>89</v>
      </c>
      <c r="C4" s="84"/>
      <c r="D4" s="84"/>
      <c r="E4" s="84"/>
      <c r="F4" s="84"/>
      <c r="G4" s="84"/>
      <c r="H4" s="84"/>
      <c r="I4" s="85"/>
      <c r="J4" s="13">
        <v>482.69</v>
      </c>
      <c r="K4" s="13">
        <v>353.19</v>
      </c>
    </row>
    <row r="5" spans="1:11" ht="16.5" customHeight="1">
      <c r="A5" s="3"/>
      <c r="B5" s="86"/>
      <c r="C5" s="87"/>
      <c r="D5" s="87"/>
      <c r="E5" s="87"/>
      <c r="F5" s="87"/>
      <c r="G5" s="87"/>
      <c r="H5" s="87"/>
      <c r="I5" s="88"/>
      <c r="J5" s="3"/>
      <c r="K5" s="3"/>
    </row>
    <row r="6" spans="1:11" ht="16.5" customHeight="1">
      <c r="A6" s="3"/>
      <c r="B6" s="86"/>
      <c r="C6" s="87"/>
      <c r="D6" s="87"/>
      <c r="E6" s="87"/>
      <c r="F6" s="87"/>
      <c r="G6" s="87"/>
      <c r="H6" s="87"/>
      <c r="I6" s="88"/>
      <c r="J6" s="8" t="s">
        <v>39</v>
      </c>
      <c r="K6" s="8" t="s">
        <v>40</v>
      </c>
    </row>
    <row r="7" spans="1:11" ht="16.5" customHeight="1">
      <c r="A7" s="14" t="s">
        <v>15</v>
      </c>
      <c r="B7" s="89" t="s">
        <v>16</v>
      </c>
      <c r="C7" s="90"/>
      <c r="D7" s="90"/>
      <c r="E7" s="90"/>
      <c r="F7" s="90"/>
      <c r="G7" s="90"/>
      <c r="H7" s="90"/>
      <c r="I7" s="91"/>
      <c r="J7" s="80">
        <v>82</v>
      </c>
      <c r="K7" s="80">
        <v>198</v>
      </c>
    </row>
    <row r="8" spans="1:11" ht="16.5" customHeight="1">
      <c r="A8" s="3"/>
      <c r="B8" s="86"/>
      <c r="C8" s="87"/>
      <c r="D8" s="87"/>
      <c r="E8" s="87"/>
      <c r="F8" s="87"/>
      <c r="G8" s="87"/>
      <c r="H8" s="87"/>
      <c r="I8" s="88"/>
      <c r="J8" s="9"/>
      <c r="K8" s="9"/>
    </row>
    <row r="9" spans="1:11" ht="16.5" customHeight="1">
      <c r="A9" s="3"/>
      <c r="B9" s="92" t="s">
        <v>90</v>
      </c>
      <c r="C9" s="93"/>
      <c r="D9" s="93"/>
      <c r="E9" s="93"/>
      <c r="F9" s="93"/>
      <c r="G9" s="93"/>
      <c r="H9" s="93"/>
      <c r="I9" s="94"/>
      <c r="J9" s="9"/>
      <c r="K9" s="9"/>
    </row>
    <row r="10" spans="1:11" ht="16.5" customHeight="1">
      <c r="A10" s="15" t="s">
        <v>17</v>
      </c>
      <c r="B10" s="95" t="s">
        <v>18</v>
      </c>
      <c r="C10" s="96"/>
      <c r="D10" s="96"/>
      <c r="E10" s="96"/>
      <c r="F10" s="96"/>
      <c r="G10" s="96"/>
      <c r="H10" s="96"/>
      <c r="I10" s="97"/>
      <c r="J10" s="18"/>
      <c r="K10" s="18"/>
    </row>
    <row r="11" spans="1:11" ht="16.5" customHeight="1">
      <c r="A11" s="3" t="s">
        <v>0</v>
      </c>
      <c r="B11" s="86" t="s">
        <v>19</v>
      </c>
      <c r="C11" s="87"/>
      <c r="D11" s="87"/>
      <c r="E11" s="87"/>
      <c r="F11" s="87"/>
      <c r="G11" s="87"/>
      <c r="H11" s="87"/>
      <c r="I11" s="88"/>
      <c r="J11" s="9">
        <v>238392.84</v>
      </c>
      <c r="K11" s="9">
        <v>341481.64</v>
      </c>
    </row>
    <row r="12" spans="1:11" ht="16.5" customHeight="1">
      <c r="A12" s="3" t="s">
        <v>1</v>
      </c>
      <c r="B12" s="86" t="s">
        <v>20</v>
      </c>
      <c r="C12" s="87"/>
      <c r="D12" s="87"/>
      <c r="E12" s="87"/>
      <c r="F12" s="87"/>
      <c r="G12" s="87"/>
      <c r="H12" s="87"/>
      <c r="I12" s="88"/>
      <c r="J12" s="9">
        <v>38381.14</v>
      </c>
      <c r="K12" s="9">
        <v>54978.46</v>
      </c>
    </row>
    <row r="13" spans="1:11" ht="16.5" customHeight="1">
      <c r="A13" s="3" t="s">
        <v>2</v>
      </c>
      <c r="B13" s="86" t="s">
        <v>21</v>
      </c>
      <c r="C13" s="87"/>
      <c r="D13" s="87"/>
      <c r="E13" s="87"/>
      <c r="F13" s="87"/>
      <c r="G13" s="87"/>
      <c r="H13" s="87"/>
      <c r="I13" s="88"/>
      <c r="J13" s="9">
        <v>14230.2</v>
      </c>
      <c r="K13" s="9">
        <v>31982.14</v>
      </c>
    </row>
    <row r="14" spans="1:11" ht="16.5" customHeight="1">
      <c r="A14" s="3" t="s">
        <v>3</v>
      </c>
      <c r="B14" s="86" t="s">
        <v>22</v>
      </c>
      <c r="C14" s="87"/>
      <c r="D14" s="87"/>
      <c r="E14" s="87"/>
      <c r="F14" s="87"/>
      <c r="G14" s="87"/>
      <c r="H14" s="87"/>
      <c r="I14" s="88"/>
      <c r="J14" s="9">
        <v>23882.21</v>
      </c>
      <c r="K14" s="9">
        <v>25740.77</v>
      </c>
    </row>
    <row r="15" spans="1:11" ht="16.5" customHeight="1">
      <c r="A15" s="3" t="s">
        <v>4</v>
      </c>
      <c r="B15" s="86" t="s">
        <v>58</v>
      </c>
      <c r="C15" s="87"/>
      <c r="D15" s="87"/>
      <c r="E15" s="87"/>
      <c r="F15" s="87"/>
      <c r="G15" s="87"/>
      <c r="H15" s="87"/>
      <c r="I15" s="88"/>
      <c r="J15" s="9">
        <v>2365.3</v>
      </c>
      <c r="K15" s="9">
        <v>3069.84</v>
      </c>
    </row>
    <row r="16" spans="1:11" ht="16.5" customHeight="1">
      <c r="A16" s="3" t="s">
        <v>5</v>
      </c>
      <c r="B16" s="86" t="s">
        <v>23</v>
      </c>
      <c r="C16" s="87"/>
      <c r="D16" s="87"/>
      <c r="E16" s="87"/>
      <c r="F16" s="87"/>
      <c r="G16" s="87"/>
      <c r="H16" s="87"/>
      <c r="I16" s="88"/>
      <c r="J16" s="9">
        <v>4767.86</v>
      </c>
      <c r="K16" s="9">
        <v>6829.63</v>
      </c>
    </row>
    <row r="17" spans="1:11" ht="16.5" customHeight="1">
      <c r="A17" s="81" t="s">
        <v>6</v>
      </c>
      <c r="B17" s="98" t="s">
        <v>24</v>
      </c>
      <c r="C17" s="99"/>
      <c r="D17" s="99"/>
      <c r="E17" s="99"/>
      <c r="F17" s="99"/>
      <c r="G17" s="99"/>
      <c r="H17" s="99"/>
      <c r="I17" s="100"/>
      <c r="J17" s="82">
        <f>SUM(J11:J16)</f>
        <v>322019.55</v>
      </c>
      <c r="K17" s="82">
        <f>SUM(K11:K16)</f>
        <v>464082.4800000001</v>
      </c>
    </row>
    <row r="18" spans="1:11" ht="16.5" customHeight="1">
      <c r="A18" s="3"/>
      <c r="B18" s="86"/>
      <c r="C18" s="87"/>
      <c r="D18" s="87"/>
      <c r="E18" s="87"/>
      <c r="F18" s="87"/>
      <c r="G18" s="87"/>
      <c r="H18" s="87"/>
      <c r="I18" s="88"/>
      <c r="J18" s="9"/>
      <c r="K18" s="9"/>
    </row>
    <row r="19" spans="1:11" ht="16.5" customHeight="1">
      <c r="A19" s="15" t="s">
        <v>25</v>
      </c>
      <c r="B19" s="95" t="s">
        <v>49</v>
      </c>
      <c r="C19" s="96"/>
      <c r="D19" s="96"/>
      <c r="E19" s="96"/>
      <c r="F19" s="96"/>
      <c r="G19" s="96"/>
      <c r="H19" s="96"/>
      <c r="I19" s="97"/>
      <c r="J19" s="18"/>
      <c r="K19" s="18"/>
    </row>
    <row r="20" spans="1:11" ht="16.5" customHeight="1">
      <c r="A20" s="3" t="s">
        <v>7</v>
      </c>
      <c r="B20" s="86" t="s">
        <v>19</v>
      </c>
      <c r="C20" s="87"/>
      <c r="D20" s="87"/>
      <c r="E20" s="87"/>
      <c r="F20" s="87"/>
      <c r="G20" s="87"/>
      <c r="H20" s="87"/>
      <c r="I20" s="88"/>
      <c r="J20" s="9">
        <v>73767.48</v>
      </c>
      <c r="K20" s="9">
        <v>140192.52</v>
      </c>
    </row>
    <row r="21" spans="1:11" ht="16.5" customHeight="1">
      <c r="A21" s="3" t="s">
        <v>8</v>
      </c>
      <c r="B21" s="86" t="s">
        <v>20</v>
      </c>
      <c r="C21" s="87"/>
      <c r="D21" s="87"/>
      <c r="E21" s="87"/>
      <c r="F21" s="87"/>
      <c r="G21" s="87"/>
      <c r="H21" s="87"/>
      <c r="I21" s="88"/>
      <c r="J21" s="9">
        <v>11876.64</v>
      </c>
      <c r="K21" s="9">
        <v>22570.92</v>
      </c>
    </row>
    <row r="22" spans="1:11" ht="16.5" customHeight="1">
      <c r="A22" s="3" t="s">
        <v>26</v>
      </c>
      <c r="B22" s="86" t="s">
        <v>21</v>
      </c>
      <c r="C22" s="87"/>
      <c r="D22" s="87"/>
      <c r="E22" s="87"/>
      <c r="F22" s="87"/>
      <c r="G22" s="87"/>
      <c r="H22" s="87"/>
      <c r="I22" s="88"/>
      <c r="J22" s="9">
        <v>7243.92</v>
      </c>
      <c r="K22" s="9">
        <v>19147.54</v>
      </c>
    </row>
    <row r="23" spans="1:11" ht="16.5" customHeight="1">
      <c r="A23" s="3" t="s">
        <v>10</v>
      </c>
      <c r="B23" s="86" t="s">
        <v>22</v>
      </c>
      <c r="C23" s="87"/>
      <c r="D23" s="87"/>
      <c r="E23" s="87"/>
      <c r="F23" s="87"/>
      <c r="G23" s="87"/>
      <c r="H23" s="87"/>
      <c r="I23" s="88"/>
      <c r="J23" s="9">
        <v>6073.1</v>
      </c>
      <c r="K23" s="9">
        <v>15405.94</v>
      </c>
    </row>
    <row r="24" spans="1:11" ht="16.5" customHeight="1">
      <c r="A24" s="3" t="s">
        <v>11</v>
      </c>
      <c r="B24" s="86" t="s">
        <v>58</v>
      </c>
      <c r="C24" s="87"/>
      <c r="D24" s="87"/>
      <c r="E24" s="87"/>
      <c r="F24" s="87"/>
      <c r="G24" s="87"/>
      <c r="H24" s="87"/>
      <c r="I24" s="88"/>
      <c r="J24" s="9">
        <v>1008.72</v>
      </c>
      <c r="K24" s="9">
        <v>1509.12</v>
      </c>
    </row>
    <row r="25" spans="1:11" ht="16.5" customHeight="1">
      <c r="A25" s="3" t="s">
        <v>12</v>
      </c>
      <c r="B25" s="86" t="s">
        <v>23</v>
      </c>
      <c r="C25" s="87"/>
      <c r="D25" s="87"/>
      <c r="E25" s="87"/>
      <c r="F25" s="87"/>
      <c r="G25" s="87"/>
      <c r="H25" s="87"/>
      <c r="I25" s="88"/>
      <c r="J25" s="9">
        <v>1475.35</v>
      </c>
      <c r="K25" s="9">
        <v>2803.85</v>
      </c>
    </row>
    <row r="26" spans="1:11" ht="16.5" customHeight="1">
      <c r="A26" s="81" t="s">
        <v>13</v>
      </c>
      <c r="B26" s="98" t="s">
        <v>27</v>
      </c>
      <c r="C26" s="99"/>
      <c r="D26" s="99"/>
      <c r="E26" s="99"/>
      <c r="F26" s="99"/>
      <c r="G26" s="99"/>
      <c r="H26" s="99"/>
      <c r="I26" s="100"/>
      <c r="J26" s="82">
        <f>SUM(J20:J25)</f>
        <v>101445.21</v>
      </c>
      <c r="K26" s="82">
        <f>SUM(K20:K25)</f>
        <v>201629.89</v>
      </c>
    </row>
    <row r="27" spans="1:11" ht="16.5" customHeight="1">
      <c r="A27" s="3"/>
      <c r="B27" s="86"/>
      <c r="C27" s="87"/>
      <c r="D27" s="87"/>
      <c r="E27" s="87"/>
      <c r="F27" s="87"/>
      <c r="G27" s="87"/>
      <c r="H27" s="87"/>
      <c r="I27" s="88"/>
      <c r="J27" s="9"/>
      <c r="K27" s="9"/>
    </row>
    <row r="28" spans="1:11" ht="16.5" customHeight="1">
      <c r="A28" s="81" t="s">
        <v>28</v>
      </c>
      <c r="B28" s="101" t="s">
        <v>30</v>
      </c>
      <c r="C28" s="102"/>
      <c r="D28" s="102"/>
      <c r="E28" s="102"/>
      <c r="F28" s="102"/>
      <c r="G28" s="102"/>
      <c r="H28" s="102"/>
      <c r="I28" s="103"/>
      <c r="J28" s="82">
        <v>37436.28</v>
      </c>
      <c r="K28" s="82">
        <v>90394.8</v>
      </c>
    </row>
    <row r="29" spans="1:11" ht="16.5" customHeight="1">
      <c r="A29" s="81" t="s">
        <v>29</v>
      </c>
      <c r="B29" s="101" t="s">
        <v>32</v>
      </c>
      <c r="C29" s="102"/>
      <c r="D29" s="102"/>
      <c r="E29" s="102"/>
      <c r="F29" s="102"/>
      <c r="G29" s="102"/>
      <c r="H29" s="102"/>
      <c r="I29" s="103"/>
      <c r="J29" s="82">
        <v>25357.2</v>
      </c>
      <c r="K29" s="82">
        <v>64552.4</v>
      </c>
    </row>
    <row r="30" spans="1:11" ht="16.5" customHeight="1">
      <c r="A30" s="3"/>
      <c r="B30" s="86"/>
      <c r="C30" s="87"/>
      <c r="D30" s="87"/>
      <c r="E30" s="87"/>
      <c r="F30" s="87"/>
      <c r="G30" s="87"/>
      <c r="H30" s="87"/>
      <c r="I30" s="88"/>
      <c r="J30" s="9"/>
      <c r="K30" s="9"/>
    </row>
    <row r="31" spans="1:11" ht="16.5" customHeight="1">
      <c r="A31" s="15" t="s">
        <v>31</v>
      </c>
      <c r="B31" s="107" t="s">
        <v>33</v>
      </c>
      <c r="C31" s="108"/>
      <c r="D31" s="108"/>
      <c r="E31" s="108"/>
      <c r="F31" s="108"/>
      <c r="G31" s="108"/>
      <c r="H31" s="108"/>
      <c r="I31" s="109"/>
      <c r="J31" s="18"/>
      <c r="K31" s="18"/>
    </row>
    <row r="32" spans="1:11" ht="16.5" customHeight="1">
      <c r="A32" s="3"/>
      <c r="B32" s="86" t="s">
        <v>34</v>
      </c>
      <c r="C32" s="87"/>
      <c r="D32" s="87"/>
      <c r="E32" s="87"/>
      <c r="F32" s="87"/>
      <c r="G32" s="87"/>
      <c r="H32" s="87"/>
      <c r="I32" s="88"/>
      <c r="J32" s="9">
        <f>J17/J7/12</f>
        <v>327.2556402439024</v>
      </c>
      <c r="K32" s="9">
        <f>K17/K7/12</f>
        <v>195.32090909090914</v>
      </c>
    </row>
    <row r="33" spans="1:11" ht="16.5" customHeight="1">
      <c r="A33" s="3"/>
      <c r="B33" s="86"/>
      <c r="C33" s="87"/>
      <c r="D33" s="87"/>
      <c r="E33" s="87"/>
      <c r="F33" s="87"/>
      <c r="G33" s="87"/>
      <c r="H33" s="87"/>
      <c r="I33" s="88"/>
      <c r="J33" s="9"/>
      <c r="K33" s="9"/>
    </row>
    <row r="34" spans="1:11" ht="16.5" customHeight="1">
      <c r="A34" s="3"/>
      <c r="B34" s="86" t="s">
        <v>35</v>
      </c>
      <c r="C34" s="87"/>
      <c r="D34" s="87"/>
      <c r="E34" s="87"/>
      <c r="F34" s="87"/>
      <c r="G34" s="87"/>
      <c r="H34" s="87"/>
      <c r="I34" s="88"/>
      <c r="J34" s="9">
        <f>J26/J7/12</f>
        <v>103.0947256097561</v>
      </c>
      <c r="K34" s="9">
        <f>K26/K7/12</f>
        <v>84.86106481481482</v>
      </c>
    </row>
    <row r="35" spans="1:11" ht="16.5" customHeight="1">
      <c r="A35" s="3"/>
      <c r="B35" s="86"/>
      <c r="C35" s="87"/>
      <c r="D35" s="87"/>
      <c r="E35" s="87"/>
      <c r="F35" s="87"/>
      <c r="G35" s="87"/>
      <c r="H35" s="87"/>
      <c r="I35" s="88"/>
      <c r="J35" s="10"/>
      <c r="K35" s="10"/>
    </row>
    <row r="36" spans="1:11" ht="16.5" customHeight="1">
      <c r="A36" s="3"/>
      <c r="B36" s="86" t="s">
        <v>36</v>
      </c>
      <c r="C36" s="87"/>
      <c r="D36" s="87"/>
      <c r="E36" s="87"/>
      <c r="F36" s="87"/>
      <c r="G36" s="87"/>
      <c r="H36" s="87"/>
      <c r="I36" s="88"/>
      <c r="J36" s="9">
        <f>J28/J7/12</f>
        <v>38.044999999999995</v>
      </c>
      <c r="K36" s="9">
        <f>K28/K7/12</f>
        <v>38.0449494949495</v>
      </c>
    </row>
    <row r="37" spans="1:11" ht="16.5" customHeight="1">
      <c r="A37" s="3"/>
      <c r="B37" s="86"/>
      <c r="C37" s="87"/>
      <c r="D37" s="87"/>
      <c r="E37" s="87"/>
      <c r="F37" s="87"/>
      <c r="G37" s="87"/>
      <c r="H37" s="87"/>
      <c r="I37" s="88"/>
      <c r="J37" s="10"/>
      <c r="K37" s="10"/>
    </row>
    <row r="38" spans="1:11" ht="16.5" customHeight="1">
      <c r="A38" s="3"/>
      <c r="B38" s="86" t="s">
        <v>37</v>
      </c>
      <c r="C38" s="87"/>
      <c r="D38" s="87"/>
      <c r="E38" s="87"/>
      <c r="F38" s="87"/>
      <c r="G38" s="87"/>
      <c r="H38" s="87"/>
      <c r="I38" s="88"/>
      <c r="J38" s="9">
        <f>J29/J7/12</f>
        <v>25.76951219512195</v>
      </c>
      <c r="K38" s="9">
        <f>K29/K7/12</f>
        <v>27.16851851851852</v>
      </c>
    </row>
    <row r="39" spans="1:11" ht="16.5" customHeight="1">
      <c r="A39" s="3"/>
      <c r="B39" s="86"/>
      <c r="C39" s="87"/>
      <c r="D39" s="87"/>
      <c r="E39" s="87"/>
      <c r="F39" s="87"/>
      <c r="G39" s="87"/>
      <c r="H39" s="87"/>
      <c r="I39" s="88"/>
      <c r="J39" s="10"/>
      <c r="K39" s="10"/>
    </row>
    <row r="40" spans="1:11" ht="16.5" customHeight="1">
      <c r="A40" s="16"/>
      <c r="B40" s="104" t="s">
        <v>41</v>
      </c>
      <c r="C40" s="105"/>
      <c r="D40" s="105"/>
      <c r="E40" s="105"/>
      <c r="F40" s="105"/>
      <c r="G40" s="105"/>
      <c r="H40" s="105"/>
      <c r="I40" s="106"/>
      <c r="J40" s="17">
        <f>SUM(J32:J39)</f>
        <v>494.16487804878045</v>
      </c>
      <c r="K40" s="17">
        <f>SUM(K32:K39)</f>
        <v>345.39544191919197</v>
      </c>
    </row>
    <row r="41" spans="1:11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6.5" customHeight="1">
      <c r="A42" s="2"/>
      <c r="B42" s="2"/>
      <c r="C42" s="11"/>
      <c r="D42" s="2"/>
      <c r="F42" s="2"/>
      <c r="G42" s="2"/>
      <c r="H42" s="2"/>
      <c r="I42" s="2"/>
      <c r="J42" s="2"/>
      <c r="K42" s="2"/>
    </row>
    <row r="43" spans="1:11" ht="16.5" customHeight="1">
      <c r="A43" s="2"/>
      <c r="B43" s="2"/>
      <c r="C43" s="2"/>
      <c r="D43" s="2"/>
      <c r="F43" s="2"/>
      <c r="G43" s="2"/>
      <c r="H43" s="2"/>
      <c r="I43" s="2"/>
      <c r="J43" s="2"/>
      <c r="K43" s="2"/>
    </row>
  </sheetData>
  <sheetProtection/>
  <mergeCells count="37">
    <mergeCell ref="B37:I37"/>
    <mergeCell ref="B38:I38"/>
    <mergeCell ref="B39:I39"/>
    <mergeCell ref="B40:I40"/>
    <mergeCell ref="B31:I31"/>
    <mergeCell ref="B32:I32"/>
    <mergeCell ref="B33:I33"/>
    <mergeCell ref="B34:I34"/>
    <mergeCell ref="B35:I35"/>
    <mergeCell ref="B36:I36"/>
    <mergeCell ref="B28:I28"/>
    <mergeCell ref="B29:I29"/>
    <mergeCell ref="B30:I30"/>
    <mergeCell ref="B22:I22"/>
    <mergeCell ref="B23:I23"/>
    <mergeCell ref="B24:I24"/>
    <mergeCell ref="B25:I25"/>
    <mergeCell ref="B26:I26"/>
    <mergeCell ref="B27:I27"/>
    <mergeCell ref="B16:I16"/>
    <mergeCell ref="B17:I17"/>
    <mergeCell ref="B18:I18"/>
    <mergeCell ref="B19:I19"/>
    <mergeCell ref="B20:I20"/>
    <mergeCell ref="B21:I21"/>
    <mergeCell ref="B10:I10"/>
    <mergeCell ref="B11:I11"/>
    <mergeCell ref="B12:I12"/>
    <mergeCell ref="B13:I13"/>
    <mergeCell ref="B14:I14"/>
    <mergeCell ref="B15:I15"/>
    <mergeCell ref="B4:I4"/>
    <mergeCell ref="B5:I5"/>
    <mergeCell ref="B6:I6"/>
    <mergeCell ref="B7:I7"/>
    <mergeCell ref="B8:I8"/>
    <mergeCell ref="B9:I9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K42"/>
  <sheetViews>
    <sheetView view="pageBreakPreview" zoomScaleSheetLayoutView="100" zoomScalePageLayoutView="0" workbookViewId="0" topLeftCell="A16">
      <selection activeCell="B14" sqref="B14:G14"/>
    </sheetView>
  </sheetViews>
  <sheetFormatPr defaultColWidth="9.00390625" defaultRowHeight="12.75"/>
  <cols>
    <col min="1" max="1" width="9.125" style="0" customWidth="1"/>
    <col min="7" max="7" width="29.00390625" style="0" customWidth="1"/>
    <col min="8" max="9" width="14.25390625" style="0" customWidth="1"/>
  </cols>
  <sheetData>
    <row r="1" spans="1:11" s="23" customFormat="1" ht="16.5" customHeight="1">
      <c r="A1" s="5" t="s">
        <v>42</v>
      </c>
      <c r="B1" s="5"/>
      <c r="C1" s="5"/>
      <c r="D1" s="5"/>
      <c r="E1" s="5"/>
      <c r="F1" s="5"/>
      <c r="G1" s="5"/>
      <c r="H1" s="5"/>
      <c r="I1" s="7"/>
      <c r="J1" s="7"/>
      <c r="K1" s="7"/>
    </row>
    <row r="2" spans="1:11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.5" customHeight="1">
      <c r="A3" s="2"/>
      <c r="B3" s="2"/>
      <c r="C3" s="2"/>
      <c r="D3" s="2"/>
      <c r="E3" s="2"/>
      <c r="F3" s="2"/>
      <c r="G3" s="2"/>
      <c r="H3" s="2" t="s">
        <v>38</v>
      </c>
      <c r="I3" s="2" t="s">
        <v>38</v>
      </c>
      <c r="J3" s="2"/>
      <c r="K3" s="2"/>
    </row>
    <row r="4" spans="1:11" ht="16.5" customHeight="1">
      <c r="A4" s="24"/>
      <c r="B4" s="24" t="s">
        <v>91</v>
      </c>
      <c r="C4" s="24"/>
      <c r="D4" s="24"/>
      <c r="E4" s="24"/>
      <c r="F4" s="24"/>
      <c r="G4" s="24"/>
      <c r="H4" s="25">
        <v>482.69</v>
      </c>
      <c r="I4" s="25">
        <v>353.19</v>
      </c>
      <c r="J4" s="2"/>
      <c r="K4" s="2"/>
    </row>
    <row r="5" spans="1:11" ht="16.5" customHeight="1">
      <c r="A5" s="1"/>
      <c r="B5" s="128"/>
      <c r="C5" s="129"/>
      <c r="D5" s="129"/>
      <c r="E5" s="129"/>
      <c r="F5" s="129"/>
      <c r="G5" s="130"/>
      <c r="H5" s="26"/>
      <c r="I5" s="26"/>
      <c r="J5" s="2"/>
      <c r="K5" s="2"/>
    </row>
    <row r="6" spans="1:11" ht="16.5" customHeight="1">
      <c r="A6" s="1"/>
      <c r="B6" s="27"/>
      <c r="C6" s="28"/>
      <c r="D6" s="28"/>
      <c r="E6" s="28"/>
      <c r="F6" s="28"/>
      <c r="G6" s="29"/>
      <c r="H6" s="26" t="s">
        <v>39</v>
      </c>
      <c r="I6" s="26" t="s">
        <v>40</v>
      </c>
      <c r="J6" s="2"/>
      <c r="K6" s="2"/>
    </row>
    <row r="7" spans="1:11" ht="16.5" customHeight="1">
      <c r="A7" s="30" t="s">
        <v>15</v>
      </c>
      <c r="B7" s="31" t="s">
        <v>16</v>
      </c>
      <c r="C7" s="31"/>
      <c r="D7" s="31"/>
      <c r="E7" s="31"/>
      <c r="F7" s="31"/>
      <c r="G7" s="31"/>
      <c r="H7" s="32">
        <f>'[1]Hoče'!J7+'[1]Slivnica'!H7</f>
        <v>108</v>
      </c>
      <c r="I7" s="32">
        <v>307</v>
      </c>
      <c r="J7" s="2"/>
      <c r="K7" s="2"/>
    </row>
    <row r="8" spans="1:11" ht="16.5" customHeight="1">
      <c r="A8" s="19"/>
      <c r="B8" s="113"/>
      <c r="C8" s="114"/>
      <c r="D8" s="114"/>
      <c r="E8" s="114"/>
      <c r="F8" s="114"/>
      <c r="G8" s="115"/>
      <c r="H8" s="6"/>
      <c r="I8" s="6"/>
      <c r="J8" s="2"/>
      <c r="K8" s="2"/>
    </row>
    <row r="9" spans="1:11" ht="16.5" customHeight="1">
      <c r="A9" s="1"/>
      <c r="B9" s="33" t="s">
        <v>90</v>
      </c>
      <c r="C9" s="33"/>
      <c r="D9" s="33"/>
      <c r="E9" s="33"/>
      <c r="F9" s="33"/>
      <c r="G9" s="33"/>
      <c r="H9" s="33"/>
      <c r="I9" s="33"/>
      <c r="J9" s="2"/>
      <c r="K9" s="2"/>
    </row>
    <row r="10" spans="1:11" ht="16.5" customHeight="1">
      <c r="A10" s="34" t="s">
        <v>17</v>
      </c>
      <c r="B10" s="125" t="s">
        <v>43</v>
      </c>
      <c r="C10" s="126"/>
      <c r="D10" s="126"/>
      <c r="E10" s="126"/>
      <c r="F10" s="126"/>
      <c r="G10" s="127"/>
      <c r="H10" s="35"/>
      <c r="I10" s="35"/>
      <c r="J10" s="2"/>
      <c r="K10" s="2"/>
    </row>
    <row r="11" spans="1:11" ht="16.5" customHeight="1">
      <c r="A11" s="3" t="s">
        <v>0</v>
      </c>
      <c r="B11" s="110" t="s">
        <v>44</v>
      </c>
      <c r="C11" s="111"/>
      <c r="D11" s="111"/>
      <c r="E11" s="111"/>
      <c r="F11" s="111"/>
      <c r="G11" s="112"/>
      <c r="H11" s="6">
        <v>315916.63</v>
      </c>
      <c r="I11" s="6">
        <v>543875.54</v>
      </c>
      <c r="J11" s="2"/>
      <c r="K11" s="2"/>
    </row>
    <row r="12" spans="1:11" ht="16.5" customHeight="1">
      <c r="A12" s="3" t="s">
        <v>1</v>
      </c>
      <c r="B12" s="110" t="s">
        <v>20</v>
      </c>
      <c r="C12" s="111"/>
      <c r="D12" s="111"/>
      <c r="E12" s="111"/>
      <c r="F12" s="111"/>
      <c r="G12" s="112"/>
      <c r="H12" s="6">
        <v>50862.47</v>
      </c>
      <c r="I12" s="6">
        <v>87563.88</v>
      </c>
      <c r="J12" s="2"/>
      <c r="K12" s="2"/>
    </row>
    <row r="13" spans="1:11" ht="16.5" customHeight="1">
      <c r="A13" s="3" t="s">
        <v>2</v>
      </c>
      <c r="B13" s="110" t="s">
        <v>45</v>
      </c>
      <c r="C13" s="111"/>
      <c r="D13" s="111"/>
      <c r="E13" s="111"/>
      <c r="F13" s="111"/>
      <c r="G13" s="112"/>
      <c r="H13" s="6">
        <v>18320.2</v>
      </c>
      <c r="I13" s="6">
        <v>42960.15</v>
      </c>
      <c r="J13" s="2"/>
      <c r="K13" s="2"/>
    </row>
    <row r="14" spans="1:11" ht="16.5" customHeight="1">
      <c r="A14" s="3" t="s">
        <v>3</v>
      </c>
      <c r="B14" s="110" t="s">
        <v>22</v>
      </c>
      <c r="C14" s="111"/>
      <c r="D14" s="111"/>
      <c r="E14" s="111"/>
      <c r="F14" s="111"/>
      <c r="G14" s="112"/>
      <c r="H14" s="6">
        <v>30262.21</v>
      </c>
      <c r="I14" s="6">
        <v>40564.6</v>
      </c>
      <c r="J14" s="2"/>
      <c r="K14" s="2"/>
    </row>
    <row r="15" spans="1:11" ht="16.5" customHeight="1">
      <c r="A15" s="3" t="s">
        <v>4</v>
      </c>
      <c r="B15" s="110" t="s">
        <v>46</v>
      </c>
      <c r="C15" s="111"/>
      <c r="D15" s="111"/>
      <c r="E15" s="111"/>
      <c r="F15" s="111"/>
      <c r="G15" s="112"/>
      <c r="H15" s="6">
        <v>2931.42</v>
      </c>
      <c r="I15" s="6">
        <v>4616.38</v>
      </c>
      <c r="J15" s="2"/>
      <c r="K15" s="2"/>
    </row>
    <row r="16" spans="1:11" ht="16.5" customHeight="1">
      <c r="A16" s="3" t="s">
        <v>47</v>
      </c>
      <c r="B16" s="110" t="s">
        <v>23</v>
      </c>
      <c r="C16" s="111"/>
      <c r="D16" s="111"/>
      <c r="E16" s="111"/>
      <c r="F16" s="111"/>
      <c r="G16" s="112"/>
      <c r="H16" s="6">
        <v>6567.96</v>
      </c>
      <c r="I16" s="6">
        <v>11529.22</v>
      </c>
      <c r="J16" s="2"/>
      <c r="K16" s="2"/>
    </row>
    <row r="17" spans="1:11" ht="16.5" customHeight="1">
      <c r="A17" s="39" t="s">
        <v>6</v>
      </c>
      <c r="B17" s="119" t="s">
        <v>48</v>
      </c>
      <c r="C17" s="120"/>
      <c r="D17" s="120"/>
      <c r="E17" s="120"/>
      <c r="F17" s="120"/>
      <c r="G17" s="121"/>
      <c r="H17" s="40">
        <f>SUM(H11:H16)</f>
        <v>424860.89</v>
      </c>
      <c r="I17" s="40">
        <f>SUM(I11:I16)</f>
        <v>731109.77</v>
      </c>
      <c r="J17" s="2"/>
      <c r="K17" s="2"/>
    </row>
    <row r="18" spans="1:11" ht="16.5" customHeight="1">
      <c r="A18" s="3"/>
      <c r="B18" s="113"/>
      <c r="C18" s="114"/>
      <c r="D18" s="114"/>
      <c r="E18" s="114"/>
      <c r="F18" s="114"/>
      <c r="G18" s="115"/>
      <c r="H18" s="6"/>
      <c r="I18" s="6"/>
      <c r="J18" s="2"/>
      <c r="K18" s="2"/>
    </row>
    <row r="19" spans="1:11" ht="16.5" customHeight="1">
      <c r="A19" s="34" t="s">
        <v>25</v>
      </c>
      <c r="B19" s="125" t="s">
        <v>49</v>
      </c>
      <c r="C19" s="126"/>
      <c r="D19" s="126"/>
      <c r="E19" s="126"/>
      <c r="F19" s="126"/>
      <c r="G19" s="127"/>
      <c r="H19" s="35"/>
      <c r="I19" s="35"/>
      <c r="J19" s="2"/>
      <c r="K19" s="2"/>
    </row>
    <row r="20" spans="1:11" ht="16.5" customHeight="1">
      <c r="A20" s="3" t="s">
        <v>7</v>
      </c>
      <c r="B20" s="110" t="s">
        <v>44</v>
      </c>
      <c r="C20" s="111"/>
      <c r="D20" s="111"/>
      <c r="E20" s="111"/>
      <c r="F20" s="111"/>
      <c r="G20" s="112"/>
      <c r="H20" s="6">
        <v>91648.31</v>
      </c>
      <c r="I20" s="6">
        <v>215110.66</v>
      </c>
      <c r="J20" s="2"/>
      <c r="K20" s="2"/>
    </row>
    <row r="21" spans="1:11" ht="16.5" customHeight="1">
      <c r="A21" s="3" t="s">
        <v>8</v>
      </c>
      <c r="B21" s="110" t="s">
        <v>20</v>
      </c>
      <c r="C21" s="111"/>
      <c r="D21" s="111"/>
      <c r="E21" s="111"/>
      <c r="F21" s="111"/>
      <c r="G21" s="112"/>
      <c r="H21" s="6">
        <v>14755.45</v>
      </c>
      <c r="I21" s="6">
        <v>34632.74</v>
      </c>
      <c r="J21" s="2"/>
      <c r="K21" s="2"/>
    </row>
    <row r="22" spans="1:11" ht="16.5" customHeight="1">
      <c r="A22" s="3" t="s">
        <v>9</v>
      </c>
      <c r="B22" s="110" t="s">
        <v>50</v>
      </c>
      <c r="C22" s="111"/>
      <c r="D22" s="111"/>
      <c r="E22" s="111"/>
      <c r="F22" s="111"/>
      <c r="G22" s="112"/>
      <c r="H22" s="6">
        <v>9151.93</v>
      </c>
      <c r="I22" s="6">
        <v>24232.54</v>
      </c>
      <c r="J22" s="2"/>
      <c r="K22" s="2"/>
    </row>
    <row r="23" spans="1:11" ht="16.5" customHeight="1">
      <c r="A23" s="3" t="s">
        <v>10</v>
      </c>
      <c r="B23" s="110" t="s">
        <v>22</v>
      </c>
      <c r="C23" s="111"/>
      <c r="D23" s="111"/>
      <c r="E23" s="111"/>
      <c r="F23" s="111"/>
      <c r="G23" s="112"/>
      <c r="H23" s="6">
        <v>7864.78</v>
      </c>
      <c r="I23" s="6">
        <v>22860.86</v>
      </c>
      <c r="J23" s="2"/>
      <c r="K23" s="2"/>
    </row>
    <row r="24" spans="1:11" ht="16.5" customHeight="1">
      <c r="A24" s="3" t="s">
        <v>11</v>
      </c>
      <c r="B24" s="110" t="s">
        <v>46</v>
      </c>
      <c r="C24" s="111"/>
      <c r="D24" s="111"/>
      <c r="E24" s="111"/>
      <c r="F24" s="111"/>
      <c r="G24" s="112"/>
      <c r="H24" s="6">
        <v>1189.8</v>
      </c>
      <c r="I24" s="6">
        <v>2266.92</v>
      </c>
      <c r="J24" s="2"/>
      <c r="K24" s="2"/>
    </row>
    <row r="25" spans="1:11" ht="16.5" customHeight="1">
      <c r="A25" s="3" t="s">
        <v>12</v>
      </c>
      <c r="B25" s="110" t="s">
        <v>23</v>
      </c>
      <c r="C25" s="111"/>
      <c r="D25" s="111"/>
      <c r="E25" s="111"/>
      <c r="F25" s="111"/>
      <c r="G25" s="112"/>
      <c r="H25" s="6">
        <v>1890.54</v>
      </c>
      <c r="I25" s="6">
        <v>4543.45</v>
      </c>
      <c r="J25" s="2"/>
      <c r="K25" s="2"/>
    </row>
    <row r="26" spans="1:11" ht="16.5" customHeight="1">
      <c r="A26" s="41" t="s">
        <v>13</v>
      </c>
      <c r="B26" s="119" t="s">
        <v>51</v>
      </c>
      <c r="C26" s="120"/>
      <c r="D26" s="120"/>
      <c r="E26" s="120"/>
      <c r="F26" s="120"/>
      <c r="G26" s="121"/>
      <c r="H26" s="40">
        <f>SUM(H20:H25)</f>
        <v>126500.81</v>
      </c>
      <c r="I26" s="40">
        <f>SUM(I20:I25)</f>
        <v>303647.17</v>
      </c>
      <c r="J26" s="2"/>
      <c r="K26" s="2"/>
    </row>
    <row r="27" spans="1:11" ht="16.5" customHeight="1">
      <c r="A27" s="3"/>
      <c r="B27" s="113"/>
      <c r="C27" s="114"/>
      <c r="D27" s="114"/>
      <c r="E27" s="114"/>
      <c r="F27" s="114"/>
      <c r="G27" s="115"/>
      <c r="H27" s="6"/>
      <c r="I27" s="6"/>
      <c r="J27" s="2"/>
      <c r="K27" s="2"/>
    </row>
    <row r="28" spans="1:11" ht="16.5" customHeight="1">
      <c r="A28" s="34" t="s">
        <v>28</v>
      </c>
      <c r="B28" s="122" t="s">
        <v>52</v>
      </c>
      <c r="C28" s="123"/>
      <c r="D28" s="123"/>
      <c r="E28" s="123"/>
      <c r="F28" s="123"/>
      <c r="G28" s="124"/>
      <c r="H28" s="42">
        <v>53345.39</v>
      </c>
      <c r="I28" s="42">
        <v>157090.69</v>
      </c>
      <c r="J28" s="43"/>
      <c r="K28" s="43"/>
    </row>
    <row r="29" spans="1:11" ht="16.5" customHeight="1">
      <c r="A29" s="34" t="s">
        <v>29</v>
      </c>
      <c r="B29" s="122" t="s">
        <v>32</v>
      </c>
      <c r="C29" s="123"/>
      <c r="D29" s="123"/>
      <c r="E29" s="123"/>
      <c r="F29" s="123"/>
      <c r="G29" s="124"/>
      <c r="H29" s="42">
        <v>35025.35</v>
      </c>
      <c r="I29" s="42">
        <v>105084.25</v>
      </c>
      <c r="J29" s="2"/>
      <c r="K29" s="2"/>
    </row>
    <row r="30" spans="1:11" ht="16.5" customHeight="1">
      <c r="A30" s="3"/>
      <c r="B30" s="113"/>
      <c r="C30" s="114"/>
      <c r="D30" s="114"/>
      <c r="E30" s="114"/>
      <c r="F30" s="114"/>
      <c r="G30" s="115"/>
      <c r="H30" s="6"/>
      <c r="I30" s="6"/>
      <c r="J30" s="2"/>
      <c r="K30" s="2"/>
    </row>
    <row r="31" spans="1:11" ht="16.5" customHeight="1">
      <c r="A31" s="34" t="s">
        <v>31</v>
      </c>
      <c r="B31" s="125" t="s">
        <v>53</v>
      </c>
      <c r="C31" s="126"/>
      <c r="D31" s="126"/>
      <c r="E31" s="126"/>
      <c r="F31" s="126"/>
      <c r="G31" s="127"/>
      <c r="H31" s="35"/>
      <c r="I31" s="35"/>
      <c r="J31" s="2"/>
      <c r="K31" s="2"/>
    </row>
    <row r="32" spans="1:11" ht="16.5" customHeight="1">
      <c r="A32" s="3"/>
      <c r="B32" s="110" t="s">
        <v>54</v>
      </c>
      <c r="C32" s="111"/>
      <c r="D32" s="111"/>
      <c r="E32" s="111"/>
      <c r="F32" s="111"/>
      <c r="G32" s="112"/>
      <c r="H32" s="6">
        <f>H17/108/12</f>
        <v>327.82476080246914</v>
      </c>
      <c r="I32" s="6">
        <f>I17/307/12</f>
        <v>198.45542073832792</v>
      </c>
      <c r="J32" s="44"/>
      <c r="K32" s="2"/>
    </row>
    <row r="33" spans="1:11" ht="16.5" customHeight="1">
      <c r="A33" s="3"/>
      <c r="B33" s="113"/>
      <c r="C33" s="114"/>
      <c r="D33" s="114"/>
      <c r="E33" s="114"/>
      <c r="F33" s="114"/>
      <c r="G33" s="115"/>
      <c r="H33" s="6"/>
      <c r="I33" s="6"/>
      <c r="J33" s="44"/>
      <c r="K33" s="2"/>
    </row>
    <row r="34" spans="1:11" ht="16.5" customHeight="1">
      <c r="A34" s="3"/>
      <c r="B34" s="20" t="s">
        <v>55</v>
      </c>
      <c r="C34" s="21"/>
      <c r="D34" s="21"/>
      <c r="E34" s="21"/>
      <c r="F34" s="21"/>
      <c r="G34" s="22"/>
      <c r="H34" s="6">
        <f>H26/108/12</f>
        <v>97.60864969135802</v>
      </c>
      <c r="I34" s="6">
        <f>I26/307/12</f>
        <v>82.42322747014114</v>
      </c>
      <c r="J34" s="44"/>
      <c r="K34" s="2"/>
    </row>
    <row r="35" spans="1:11" ht="16.5" customHeight="1">
      <c r="A35" s="3"/>
      <c r="B35" s="113"/>
      <c r="C35" s="114"/>
      <c r="D35" s="114"/>
      <c r="E35" s="114"/>
      <c r="F35" s="114"/>
      <c r="G35" s="115"/>
      <c r="H35" s="6"/>
      <c r="I35" s="6"/>
      <c r="J35" s="44"/>
      <c r="K35" s="2"/>
    </row>
    <row r="36" spans="1:11" ht="16.5" customHeight="1">
      <c r="A36" s="3"/>
      <c r="B36" s="110" t="s">
        <v>56</v>
      </c>
      <c r="C36" s="111"/>
      <c r="D36" s="111"/>
      <c r="E36" s="111"/>
      <c r="F36" s="111"/>
      <c r="G36" s="112"/>
      <c r="H36" s="6">
        <f>H28/108/12</f>
        <v>41.16156635802469</v>
      </c>
      <c r="I36" s="6">
        <f>I28/307/12</f>
        <v>42.64133821932682</v>
      </c>
      <c r="J36" s="44"/>
      <c r="K36" s="2"/>
    </row>
    <row r="37" spans="1:11" ht="16.5" customHeight="1">
      <c r="A37" s="3"/>
      <c r="B37" s="36"/>
      <c r="C37" s="37"/>
      <c r="D37" s="37"/>
      <c r="E37" s="37"/>
      <c r="F37" s="37"/>
      <c r="G37" s="38"/>
      <c r="H37" s="6"/>
      <c r="I37" s="6"/>
      <c r="J37" s="44"/>
      <c r="K37" s="2"/>
    </row>
    <row r="38" spans="1:11" ht="16.5" customHeight="1">
      <c r="A38" s="3"/>
      <c r="B38" s="110" t="s">
        <v>57</v>
      </c>
      <c r="C38" s="111"/>
      <c r="D38" s="111"/>
      <c r="E38" s="111"/>
      <c r="F38" s="111"/>
      <c r="G38" s="112"/>
      <c r="H38" s="6">
        <f>H29/108/12</f>
        <v>27.02573302469136</v>
      </c>
      <c r="I38" s="6">
        <f>I29/307/12</f>
        <v>28.524497828447338</v>
      </c>
      <c r="J38" s="44"/>
      <c r="K38" s="2"/>
    </row>
    <row r="39" spans="1:11" ht="16.5" customHeight="1">
      <c r="A39" s="3"/>
      <c r="B39" s="36"/>
      <c r="C39" s="37"/>
      <c r="D39" s="37"/>
      <c r="E39" s="37"/>
      <c r="F39" s="37"/>
      <c r="G39" s="38"/>
      <c r="H39" s="6"/>
      <c r="I39" s="6"/>
      <c r="J39" s="45"/>
      <c r="K39" s="2"/>
    </row>
    <row r="40" spans="1:11" ht="16.5" customHeight="1">
      <c r="A40" s="46"/>
      <c r="B40" s="116" t="s">
        <v>41</v>
      </c>
      <c r="C40" s="117"/>
      <c r="D40" s="117"/>
      <c r="E40" s="117"/>
      <c r="F40" s="117"/>
      <c r="G40" s="118"/>
      <c r="H40" s="25">
        <f>SUM(H32:H39)</f>
        <v>493.62070987654323</v>
      </c>
      <c r="I40" s="25">
        <f>SUM(I32:I39)</f>
        <v>352.0444842562432</v>
      </c>
      <c r="J40" s="47"/>
      <c r="K40" s="2"/>
    </row>
    <row r="41" spans="1:11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</sheetData>
  <sheetProtection/>
  <mergeCells count="30">
    <mergeCell ref="B5:G5"/>
    <mergeCell ref="B8:G8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5:G35"/>
    <mergeCell ref="B36:G36"/>
    <mergeCell ref="B38:G38"/>
    <mergeCell ref="B40:G40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45"/>
  <sheetViews>
    <sheetView tabSelected="1" zoomScalePageLayoutView="0" workbookViewId="0" topLeftCell="A1">
      <selection activeCell="J32" sqref="J32"/>
    </sheetView>
  </sheetViews>
  <sheetFormatPr defaultColWidth="9.00390625" defaultRowHeight="12.75"/>
  <cols>
    <col min="1" max="1" width="9.875" style="49" customWidth="1"/>
    <col min="2" max="2" width="16.625" style="49" customWidth="1"/>
    <col min="3" max="3" width="11.125" style="49" customWidth="1"/>
    <col min="4" max="4" width="16.875" style="49" customWidth="1"/>
    <col min="5" max="5" width="13.625" style="49" customWidth="1"/>
    <col min="6" max="6" width="15.125" style="49" customWidth="1"/>
    <col min="7" max="16384" width="9.125" style="49" customWidth="1"/>
  </cols>
  <sheetData>
    <row r="1" spans="1:5" ht="15">
      <c r="A1" s="48" t="s">
        <v>59</v>
      </c>
      <c r="B1" s="48"/>
      <c r="C1" s="48"/>
      <c r="D1" s="48"/>
      <c r="E1" s="48"/>
    </row>
    <row r="3" spans="1:3" ht="15">
      <c r="A3" s="48" t="s">
        <v>92</v>
      </c>
      <c r="B3" s="48"/>
      <c r="C3" s="48"/>
    </row>
    <row r="4" ht="15.75" thickBot="1"/>
    <row r="5" spans="1:6" ht="15.75" thickBot="1">
      <c r="A5" s="73" t="s">
        <v>60</v>
      </c>
      <c r="B5" s="74"/>
      <c r="C5" s="74"/>
      <c r="D5" s="74"/>
      <c r="E5" s="75"/>
      <c r="F5" s="76"/>
    </row>
    <row r="7" spans="1:6" ht="15">
      <c r="A7" s="131">
        <f>'Enotna ekonomska cena'!H40</f>
        <v>493.62070987654323</v>
      </c>
      <c r="B7" s="132"/>
      <c r="C7" s="133"/>
      <c r="D7" s="50" t="s">
        <v>61</v>
      </c>
      <c r="E7" s="134" t="s">
        <v>61</v>
      </c>
      <c r="F7" s="135"/>
    </row>
    <row r="8" spans="1:6" ht="15" customHeight="1">
      <c r="A8" s="136" t="s">
        <v>62</v>
      </c>
      <c r="B8" s="139" t="s">
        <v>63</v>
      </c>
      <c r="C8" s="139" t="s">
        <v>64</v>
      </c>
      <c r="D8" s="141" t="s">
        <v>65</v>
      </c>
      <c r="E8" s="144" t="s">
        <v>66</v>
      </c>
      <c r="F8" s="145"/>
    </row>
    <row r="9" spans="1:6" ht="12.75" customHeight="1">
      <c r="A9" s="137"/>
      <c r="B9" s="139"/>
      <c r="C9" s="140"/>
      <c r="D9" s="142"/>
      <c r="E9" s="146"/>
      <c r="F9" s="147"/>
    </row>
    <row r="10" spans="1:6" ht="15">
      <c r="A10" s="137"/>
      <c r="B10" s="139"/>
      <c r="C10" s="140"/>
      <c r="D10" s="142"/>
      <c r="E10" s="146"/>
      <c r="F10" s="147"/>
    </row>
    <row r="11" spans="1:6" ht="15">
      <c r="A11" s="137"/>
      <c r="B11" s="139"/>
      <c r="C11" s="140"/>
      <c r="D11" s="142"/>
      <c r="E11" s="146"/>
      <c r="F11" s="147"/>
    </row>
    <row r="12" spans="1:6" ht="15">
      <c r="A12" s="138"/>
      <c r="B12" s="139"/>
      <c r="C12" s="140"/>
      <c r="D12" s="143"/>
      <c r="E12" s="148"/>
      <c r="F12" s="149"/>
    </row>
    <row r="13" spans="1:6" ht="15">
      <c r="A13" s="51"/>
      <c r="B13" s="51"/>
      <c r="C13" s="53" t="s">
        <v>67</v>
      </c>
      <c r="D13" s="54" t="s">
        <v>68</v>
      </c>
      <c r="E13" s="52" t="s">
        <v>69</v>
      </c>
      <c r="F13" s="50" t="s">
        <v>68</v>
      </c>
    </row>
    <row r="14" spans="1:8" ht="15">
      <c r="A14" s="55" t="s">
        <v>70</v>
      </c>
      <c r="B14" s="56" t="s">
        <v>71</v>
      </c>
      <c r="C14" s="57">
        <v>0</v>
      </c>
      <c r="D14" s="58">
        <f aca="true" t="shared" si="0" ref="D14:D21">C14*$A$7</f>
        <v>0</v>
      </c>
      <c r="E14" s="59">
        <v>0.2</v>
      </c>
      <c r="F14" s="79">
        <f>D14-(D14*E14)</f>
        <v>0</v>
      </c>
      <c r="H14" s="60"/>
    </row>
    <row r="15" spans="1:6" ht="15">
      <c r="A15" s="61" t="s">
        <v>72</v>
      </c>
      <c r="B15" s="52" t="s">
        <v>73</v>
      </c>
      <c r="C15" s="57">
        <v>0.1</v>
      </c>
      <c r="D15" s="58">
        <f>C15*$A$7</f>
        <v>49.36207098765433</v>
      </c>
      <c r="E15" s="59">
        <v>0.2</v>
      </c>
      <c r="F15" s="79">
        <f aca="true" t="shared" si="1" ref="F15:F22">D15-(D15*E15)</f>
        <v>39.48965679012346</v>
      </c>
    </row>
    <row r="16" spans="1:6" ht="15">
      <c r="A16" s="61" t="s">
        <v>74</v>
      </c>
      <c r="B16" s="52" t="s">
        <v>75</v>
      </c>
      <c r="C16" s="57">
        <v>0.2</v>
      </c>
      <c r="D16" s="58">
        <f t="shared" si="0"/>
        <v>98.72414197530865</v>
      </c>
      <c r="E16" s="59">
        <v>0.2</v>
      </c>
      <c r="F16" s="79">
        <f t="shared" si="1"/>
        <v>78.97931358024692</v>
      </c>
    </row>
    <row r="17" spans="1:6" ht="15">
      <c r="A17" s="61" t="s">
        <v>76</v>
      </c>
      <c r="B17" s="52" t="s">
        <v>77</v>
      </c>
      <c r="C17" s="57">
        <v>0.3</v>
      </c>
      <c r="D17" s="58">
        <f t="shared" si="0"/>
        <v>148.08621296296297</v>
      </c>
      <c r="E17" s="59">
        <v>0.2</v>
      </c>
      <c r="F17" s="79">
        <f t="shared" si="1"/>
        <v>118.46897037037039</v>
      </c>
    </row>
    <row r="18" spans="1:6" ht="15">
      <c r="A18" s="61" t="s">
        <v>78</v>
      </c>
      <c r="B18" s="52" t="s">
        <v>79</v>
      </c>
      <c r="C18" s="57">
        <v>0.35</v>
      </c>
      <c r="D18" s="58">
        <f>C18*$A$7</f>
        <v>172.76724845679013</v>
      </c>
      <c r="E18" s="59">
        <v>0.2</v>
      </c>
      <c r="F18" s="79">
        <f t="shared" si="1"/>
        <v>138.2137987654321</v>
      </c>
    </row>
    <row r="19" spans="1:6" ht="15">
      <c r="A19" s="61" t="s">
        <v>80</v>
      </c>
      <c r="B19" s="52" t="s">
        <v>81</v>
      </c>
      <c r="C19" s="57">
        <v>0.43</v>
      </c>
      <c r="D19" s="58">
        <f t="shared" si="0"/>
        <v>212.2569052469136</v>
      </c>
      <c r="E19" s="59">
        <v>0.15</v>
      </c>
      <c r="F19" s="79">
        <f t="shared" si="1"/>
        <v>180.41836945987654</v>
      </c>
    </row>
    <row r="20" spans="1:6" ht="15">
      <c r="A20" s="61" t="s">
        <v>82</v>
      </c>
      <c r="B20" s="52" t="s">
        <v>83</v>
      </c>
      <c r="C20" s="57">
        <v>0.53</v>
      </c>
      <c r="D20" s="58">
        <f t="shared" si="0"/>
        <v>261.6189762345679</v>
      </c>
      <c r="E20" s="59">
        <v>0.15</v>
      </c>
      <c r="F20" s="79">
        <f t="shared" si="1"/>
        <v>222.37612979938274</v>
      </c>
    </row>
    <row r="21" spans="1:6" ht="15">
      <c r="A21" s="62" t="s">
        <v>84</v>
      </c>
      <c r="B21" s="63" t="s">
        <v>85</v>
      </c>
      <c r="C21" s="64">
        <v>0.66</v>
      </c>
      <c r="D21" s="58">
        <f t="shared" si="0"/>
        <v>325.78966851851857</v>
      </c>
      <c r="E21" s="59">
        <v>0.15</v>
      </c>
      <c r="F21" s="79">
        <f t="shared" si="1"/>
        <v>276.9212182407408</v>
      </c>
    </row>
    <row r="22" spans="1:6" ht="15">
      <c r="A22" s="65" t="s">
        <v>86</v>
      </c>
      <c r="B22" s="52" t="s">
        <v>87</v>
      </c>
      <c r="C22" s="57">
        <v>0.77</v>
      </c>
      <c r="D22" s="66">
        <f>A7*C22</f>
        <v>380.0879466049383</v>
      </c>
      <c r="E22" s="59">
        <v>0.15</v>
      </c>
      <c r="F22" s="79">
        <f t="shared" si="1"/>
        <v>323.07475461419756</v>
      </c>
    </row>
    <row r="23" ht="15.75" thickBot="1"/>
    <row r="24" spans="1:6" ht="15.75" thickBot="1">
      <c r="A24" s="73" t="s">
        <v>88</v>
      </c>
      <c r="B24" s="74"/>
      <c r="C24" s="74"/>
      <c r="D24" s="74"/>
      <c r="E24" s="75"/>
      <c r="F24" s="77"/>
    </row>
    <row r="25" ht="15">
      <c r="D25" s="78"/>
    </row>
    <row r="26" spans="1:6" ht="15">
      <c r="A26" s="131">
        <f>'Enotna ekonomska cena'!I40</f>
        <v>352.0444842562432</v>
      </c>
      <c r="B26" s="132"/>
      <c r="C26" s="133"/>
      <c r="D26" s="50" t="s">
        <v>61</v>
      </c>
      <c r="E26" s="134" t="s">
        <v>61</v>
      </c>
      <c r="F26" s="135"/>
    </row>
    <row r="27" spans="1:6" ht="12.75" customHeight="1">
      <c r="A27" s="136" t="s">
        <v>62</v>
      </c>
      <c r="B27" s="139" t="s">
        <v>63</v>
      </c>
      <c r="C27" s="139" t="s">
        <v>64</v>
      </c>
      <c r="D27" s="141" t="s">
        <v>65</v>
      </c>
      <c r="E27" s="144" t="s">
        <v>66</v>
      </c>
      <c r="F27" s="145"/>
    </row>
    <row r="28" spans="1:6" ht="12.75" customHeight="1">
      <c r="A28" s="137"/>
      <c r="B28" s="139"/>
      <c r="C28" s="140"/>
      <c r="D28" s="142"/>
      <c r="E28" s="146"/>
      <c r="F28" s="147"/>
    </row>
    <row r="29" spans="1:6" ht="15">
      <c r="A29" s="137"/>
      <c r="B29" s="139"/>
      <c r="C29" s="140"/>
      <c r="D29" s="142"/>
      <c r="E29" s="146"/>
      <c r="F29" s="147"/>
    </row>
    <row r="30" spans="1:6" ht="15">
      <c r="A30" s="137"/>
      <c r="B30" s="139"/>
      <c r="C30" s="140"/>
      <c r="D30" s="142"/>
      <c r="E30" s="146"/>
      <c r="F30" s="147"/>
    </row>
    <row r="31" spans="1:6" ht="18" customHeight="1">
      <c r="A31" s="138"/>
      <c r="B31" s="139"/>
      <c r="C31" s="140"/>
      <c r="D31" s="143"/>
      <c r="E31" s="148"/>
      <c r="F31" s="149"/>
    </row>
    <row r="32" spans="1:6" ht="15">
      <c r="A32" s="67"/>
      <c r="B32" s="72"/>
      <c r="C32" s="72" t="s">
        <v>67</v>
      </c>
      <c r="D32" s="54" t="s">
        <v>68</v>
      </c>
      <c r="E32" s="52" t="s">
        <v>69</v>
      </c>
      <c r="F32" s="50" t="s">
        <v>68</v>
      </c>
    </row>
    <row r="33" spans="1:6" ht="15">
      <c r="A33" s="61" t="s">
        <v>70</v>
      </c>
      <c r="B33" s="56" t="s">
        <v>71</v>
      </c>
      <c r="C33" s="57">
        <v>0</v>
      </c>
      <c r="D33" s="58">
        <f aca="true" t="shared" si="2" ref="D33:D40">C33*$A$26</f>
        <v>0</v>
      </c>
      <c r="E33" s="59">
        <v>0.1</v>
      </c>
      <c r="F33" s="79">
        <f>D33-(D33*E33)</f>
        <v>0</v>
      </c>
    </row>
    <row r="34" spans="1:6" ht="15">
      <c r="A34" s="61" t="s">
        <v>72</v>
      </c>
      <c r="B34" s="52" t="s">
        <v>73</v>
      </c>
      <c r="C34" s="57">
        <v>0.1</v>
      </c>
      <c r="D34" s="58">
        <f t="shared" si="2"/>
        <v>35.20444842562432</v>
      </c>
      <c r="E34" s="59">
        <v>0.1</v>
      </c>
      <c r="F34" s="79">
        <f aca="true" t="shared" si="3" ref="F34:F39">D34-(D34*E34)</f>
        <v>31.684003583061887</v>
      </c>
    </row>
    <row r="35" spans="1:6" ht="15">
      <c r="A35" s="61" t="s">
        <v>74</v>
      </c>
      <c r="B35" s="52" t="s">
        <v>75</v>
      </c>
      <c r="C35" s="57">
        <v>0.2</v>
      </c>
      <c r="D35" s="58">
        <f t="shared" si="2"/>
        <v>70.40889685124864</v>
      </c>
      <c r="E35" s="59">
        <v>0.1</v>
      </c>
      <c r="F35" s="79">
        <f t="shared" si="3"/>
        <v>63.368007166123775</v>
      </c>
    </row>
    <row r="36" spans="1:6" ht="15">
      <c r="A36" s="61" t="s">
        <v>76</v>
      </c>
      <c r="B36" s="52" t="s">
        <v>77</v>
      </c>
      <c r="C36" s="57">
        <v>0.3</v>
      </c>
      <c r="D36" s="58">
        <f t="shared" si="2"/>
        <v>105.61334527687296</v>
      </c>
      <c r="E36" s="59">
        <v>0.1</v>
      </c>
      <c r="F36" s="79">
        <f t="shared" si="3"/>
        <v>95.05201074918567</v>
      </c>
    </row>
    <row r="37" spans="1:6" ht="15">
      <c r="A37" s="61" t="s">
        <v>78</v>
      </c>
      <c r="B37" s="52" t="s">
        <v>79</v>
      </c>
      <c r="C37" s="57">
        <v>0.35</v>
      </c>
      <c r="D37" s="58">
        <f t="shared" si="2"/>
        <v>123.21556948968511</v>
      </c>
      <c r="E37" s="59">
        <v>0.1</v>
      </c>
      <c r="F37" s="79">
        <f t="shared" si="3"/>
        <v>110.8940125407166</v>
      </c>
    </row>
    <row r="38" spans="1:6" ht="15">
      <c r="A38" s="61" t="s">
        <v>80</v>
      </c>
      <c r="B38" s="52" t="s">
        <v>81</v>
      </c>
      <c r="C38" s="57">
        <v>0.43</v>
      </c>
      <c r="D38" s="58">
        <f t="shared" si="2"/>
        <v>151.3791282301846</v>
      </c>
      <c r="E38" s="59">
        <v>0.03</v>
      </c>
      <c r="F38" s="79">
        <f t="shared" si="3"/>
        <v>146.83775438327905</v>
      </c>
    </row>
    <row r="39" spans="1:6" ht="15">
      <c r="A39" s="61" t="s">
        <v>82</v>
      </c>
      <c r="B39" s="52" t="s">
        <v>83</v>
      </c>
      <c r="C39" s="57">
        <v>0.53</v>
      </c>
      <c r="D39" s="58">
        <f t="shared" si="2"/>
        <v>186.5835766558089</v>
      </c>
      <c r="E39" s="59">
        <v>0.03</v>
      </c>
      <c r="F39" s="79">
        <f t="shared" si="3"/>
        <v>180.98606935613464</v>
      </c>
    </row>
    <row r="40" spans="1:6" ht="15">
      <c r="A40" s="61" t="s">
        <v>84</v>
      </c>
      <c r="B40" s="63" t="s">
        <v>85</v>
      </c>
      <c r="C40" s="64">
        <v>0.66</v>
      </c>
      <c r="D40" s="58">
        <f t="shared" si="2"/>
        <v>232.34935960912054</v>
      </c>
      <c r="E40" s="59">
        <v>0.03</v>
      </c>
      <c r="F40" s="79">
        <f>D40-(D40*E40)</f>
        <v>225.37887882084692</v>
      </c>
    </row>
    <row r="41" spans="1:6" ht="15">
      <c r="A41" s="65" t="s">
        <v>86</v>
      </c>
      <c r="B41" s="52" t="s">
        <v>87</v>
      </c>
      <c r="C41" s="57">
        <v>0.77</v>
      </c>
      <c r="D41" s="68">
        <f>A26*C41</f>
        <v>271.0742528773073</v>
      </c>
      <c r="E41" s="59">
        <v>0.03</v>
      </c>
      <c r="F41" s="79">
        <f>D41-(D41*E41)</f>
        <v>262.94202529098806</v>
      </c>
    </row>
    <row r="43" spans="1:2" ht="15">
      <c r="A43" s="69"/>
      <c r="B43" s="70"/>
    </row>
    <row r="44" spans="1:2" ht="15">
      <c r="A44" s="71"/>
      <c r="B44" s="71"/>
    </row>
    <row r="45" spans="1:2" ht="15">
      <c r="A45" s="71"/>
      <c r="B45" s="71"/>
    </row>
  </sheetData>
  <sheetProtection/>
  <mergeCells count="14">
    <mergeCell ref="A26:C26"/>
    <mergeCell ref="E26:F26"/>
    <mergeCell ref="A27:A31"/>
    <mergeCell ref="B27:B31"/>
    <mergeCell ref="C27:C31"/>
    <mergeCell ref="D27:D31"/>
    <mergeCell ref="E27:F31"/>
    <mergeCell ref="A7:C7"/>
    <mergeCell ref="E7:F7"/>
    <mergeCell ref="A8:A12"/>
    <mergeCell ref="B8:B12"/>
    <mergeCell ref="C8:C12"/>
    <mergeCell ref="D8:D12"/>
    <mergeCell ref="E8:F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Sladki 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Ravnatelj</dc:creator>
  <cp:keywords/>
  <dc:description/>
  <cp:lastModifiedBy>lexlocalis</cp:lastModifiedBy>
  <cp:lastPrinted>2017-08-16T08:38:44Z</cp:lastPrinted>
  <dcterms:created xsi:type="dcterms:W3CDTF">2000-10-03T07:08:36Z</dcterms:created>
  <dcterms:modified xsi:type="dcterms:W3CDTF">2017-08-24T10:44:10Z</dcterms:modified>
  <cp:category/>
  <cp:version/>
  <cp:contentType/>
  <cp:contentStatus/>
</cp:coreProperties>
</file>