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61" windowWidth="27765" windowHeight="8055" activeTab="0"/>
  </bookViews>
  <sheets>
    <sheet name="PRODAJE" sheetId="1" r:id="rId1"/>
    <sheet name="NAKUPI" sheetId="2" r:id="rId2"/>
    <sheet name="PREMIČNINE" sheetId="3" r:id="rId3"/>
  </sheets>
  <definedNames>
    <definedName name="_xlnm.Print_Area" localSheetId="1">'NAKUPI'!$A$1:$H$238</definedName>
    <definedName name="_xlnm.Print_Area" localSheetId="0">'PRODAJE'!$A$1:$J$147</definedName>
  </definedNames>
  <calcPr fullCalcOnLoad="1"/>
</workbook>
</file>

<file path=xl/sharedStrings.xml><?xml version="1.0" encoding="utf-8"?>
<sst xmlns="http://schemas.openxmlformats.org/spreadsheetml/2006/main" count="1401" uniqueCount="382">
  <si>
    <t>dvorišče</t>
  </si>
  <si>
    <t>neplodno</t>
  </si>
  <si>
    <t>menjava</t>
  </si>
  <si>
    <t>travnik</t>
  </si>
  <si>
    <t>SKUPAJ</t>
  </si>
  <si>
    <t>njiva</t>
  </si>
  <si>
    <t>K.O. ZAGRAD</t>
  </si>
  <si>
    <t>cesta</t>
  </si>
  <si>
    <t>pašnik</t>
  </si>
  <si>
    <t>gozd</t>
  </si>
  <si>
    <t>Zap.št.</t>
  </si>
  <si>
    <t>pot</t>
  </si>
  <si>
    <t>Izmera v m²</t>
  </si>
  <si>
    <t>menjava z doplačilom</t>
  </si>
  <si>
    <t>neposredno</t>
  </si>
  <si>
    <t>PP 42152428 K 420600</t>
  </si>
  <si>
    <t>Orientacijska vrednost v EUR</t>
  </si>
  <si>
    <t>v EUR</t>
  </si>
  <si>
    <t>PP 44162251 K 420600</t>
  </si>
  <si>
    <t>Vrsta dej.rabe</t>
  </si>
  <si>
    <t>Drugo</t>
  </si>
  <si>
    <t>Solastniški delež</t>
  </si>
  <si>
    <t>menjava z dopl.</t>
  </si>
  <si>
    <t>K.O. 893 - ZAGRAD</t>
  </si>
  <si>
    <t>K.O. 874 -ŠENTANEL</t>
  </si>
  <si>
    <t>358/24</t>
  </si>
  <si>
    <t>K.O. 875 - DOLGA BRDA</t>
  </si>
  <si>
    <t>K.O. 883 - DOBJA VAS</t>
  </si>
  <si>
    <t>K.O. 891 -PREVALJE</t>
  </si>
  <si>
    <t>K.O. 884 - FARNA VAS</t>
  </si>
  <si>
    <t>K.O. 876-BREZNICA</t>
  </si>
  <si>
    <t>K.O. 883 -  DOBJA VAS</t>
  </si>
  <si>
    <t>K.O. 874 - ŠENTANEL</t>
  </si>
  <si>
    <t>K.O. 886 - LOKOVICA</t>
  </si>
  <si>
    <t>K.O. 892 - LEŠE</t>
  </si>
  <si>
    <t>K.O. 873 - SUHI VRH</t>
  </si>
  <si>
    <t>K.O. 891 - PREVALJE</t>
  </si>
  <si>
    <t>Občina Prevalje</t>
  </si>
  <si>
    <t>župan</t>
  </si>
  <si>
    <t>51/1</t>
  </si>
  <si>
    <t>brezplačen prenos</t>
  </si>
  <si>
    <t>ODL</t>
  </si>
  <si>
    <t>PP 42162330 K 420001</t>
  </si>
  <si>
    <t>Solastniški 
delež</t>
  </si>
  <si>
    <t>PP 43191312 K 420000</t>
  </si>
  <si>
    <t>sadovnjak</t>
  </si>
  <si>
    <t>K.O. 877 - STRAŽIŠČE</t>
  </si>
  <si>
    <t xml:space="preserve">cesta </t>
  </si>
  <si>
    <t>165/7</t>
  </si>
  <si>
    <t>165/2</t>
  </si>
  <si>
    <t>133/5</t>
  </si>
  <si>
    <t>22/0</t>
  </si>
  <si>
    <t xml:space="preserve"> 1/1</t>
  </si>
  <si>
    <t>115/10</t>
  </si>
  <si>
    <t>112/50</t>
  </si>
  <si>
    <t>178/63
178/62
178/61
176/19
176/17
177/4
109/4</t>
  </si>
  <si>
    <t>39
31
9
1
14
8
1</t>
  </si>
  <si>
    <t>512/15</t>
  </si>
  <si>
    <t>529/10</t>
  </si>
  <si>
    <t>529/14</t>
  </si>
  <si>
    <t>529/5</t>
  </si>
  <si>
    <t>518/22</t>
  </si>
  <si>
    <t>518/27</t>
  </si>
  <si>
    <t xml:space="preserve">neposredno </t>
  </si>
  <si>
    <t>K.O. 885 - POLJANA</t>
  </si>
  <si>
    <t>Okvirna lokacija                 (parc.št.)</t>
  </si>
  <si>
    <t>Okvirna velikost           (m²)</t>
  </si>
  <si>
    <t>Vrsta nepremičnine</t>
  </si>
  <si>
    <t>Predvidena sredstva              (v EUR)</t>
  </si>
  <si>
    <t>Ekonomka utemeljenost</t>
  </si>
  <si>
    <t xml:space="preserve"> dr. Matija TASIČ</t>
  </si>
  <si>
    <t>Identifikacijska oznaka nep. (parc. št.)</t>
  </si>
  <si>
    <t>Predvidena metoda razpolaganja</t>
  </si>
  <si>
    <t>Ekonomska utemeljenost</t>
  </si>
  <si>
    <t>pridobitev zemljišč za lokalno cesto</t>
  </si>
  <si>
    <t>pridobitev zemljišč za pločnik, projekt "Krožišče - Spar"</t>
  </si>
  <si>
    <t>pridobitev zemljišče za ureditev lokalne ceste, projekt "Mestno jedro"</t>
  </si>
  <si>
    <t>pridobitev zemljišča za lokalno cesto</t>
  </si>
  <si>
    <t xml:space="preserve">pridobitev zemljišč za pešpot </t>
  </si>
  <si>
    <t>pridobitev zemljišč za odlagališče in cesto po projektu "KOCEROD"</t>
  </si>
  <si>
    <t>pridobitev zemljišča za lokalno cesto Glavarstvo</t>
  </si>
  <si>
    <t>pridobitev zemljišča za lokalno cesto Nicina</t>
  </si>
  <si>
    <t>pridobitev zemljišč za lokalno cesto, projekt "Račel - Log, območje F"</t>
  </si>
  <si>
    <t>prodaja zemljišča, ki ga občina ne potrebuje za javno infrastrukturo</t>
  </si>
  <si>
    <t>odprodaja zemljišča, ki ga občina ne potrebuje za javno infrastrukturo</t>
  </si>
  <si>
    <t>SKUPAJ:</t>
  </si>
  <si>
    <t>pridobitev ceste Malinek</t>
  </si>
  <si>
    <t>529/2</t>
  </si>
  <si>
    <t>216/1</t>
  </si>
  <si>
    <t>pridobitev zemljišča ob spomeniku</t>
  </si>
  <si>
    <t>pridobitev zemljišč za lokalno cesto,  projekt "Vaško jedro - Leše, faza 2"</t>
  </si>
  <si>
    <t>503/4</t>
  </si>
  <si>
    <t>126/23</t>
  </si>
  <si>
    <t>126/25</t>
  </si>
  <si>
    <t>126/26</t>
  </si>
  <si>
    <t>136/5</t>
  </si>
  <si>
    <t>340/20</t>
  </si>
  <si>
    <t>I. ZEMLJIŠČA</t>
  </si>
  <si>
    <t xml:space="preserve">Postavka v proračunu 2012: (K 722100)
</t>
  </si>
  <si>
    <t>PP 42132100 K 420600</t>
  </si>
  <si>
    <t>PP 42152210 K 420600</t>
  </si>
  <si>
    <t>PP 42162166 K 420600</t>
  </si>
  <si>
    <t>SPAR</t>
  </si>
  <si>
    <t>ČISTILNA</t>
  </si>
  <si>
    <t>ČRNEC</t>
  </si>
  <si>
    <t>473/17</t>
  </si>
  <si>
    <t>481/25</t>
  </si>
  <si>
    <t>481/33</t>
  </si>
  <si>
    <t>481/53</t>
  </si>
  <si>
    <t>K.O. 870 - JAMNICA</t>
  </si>
  <si>
    <t>593/2</t>
  </si>
  <si>
    <t>594/2</t>
  </si>
  <si>
    <t>347/94</t>
  </si>
  <si>
    <t>385/38</t>
  </si>
  <si>
    <t>387/37</t>
  </si>
  <si>
    <t>388/14</t>
  </si>
  <si>
    <t>menjava z dolp.</t>
  </si>
  <si>
    <t>387/39</t>
  </si>
  <si>
    <t>385/36</t>
  </si>
  <si>
    <t>388/12</t>
  </si>
  <si>
    <t>273/2</t>
  </si>
  <si>
    <t>231/7</t>
  </si>
  <si>
    <t>pridobitev zemljišča za lokalno cesto po projektu "Vaško jedro Leše, faza 2"</t>
  </si>
  <si>
    <t>227/14</t>
  </si>
  <si>
    <t>227/12</t>
  </si>
  <si>
    <t>290/44</t>
  </si>
  <si>
    <t>prenos zemljišča pod dvigalom za odpravo arhitektonskih ovir - javni interes</t>
  </si>
  <si>
    <t>557/6</t>
  </si>
  <si>
    <t>neplodno - cesta</t>
  </si>
  <si>
    <t>503/3</t>
  </si>
  <si>
    <t>503/2</t>
  </si>
  <si>
    <t>563/6</t>
  </si>
  <si>
    <t>prenos zemljišča, ki ga občina ne potrebuje za javno infrastrukturo</t>
  </si>
  <si>
    <t>1069/1872</t>
  </si>
  <si>
    <t>343/3</t>
  </si>
  <si>
    <t>563/4-del</t>
  </si>
  <si>
    <t>Vrsta premičnega premoženja</t>
  </si>
  <si>
    <t>Okvirni obseg premičnin</t>
  </si>
  <si>
    <t>predvidena sredstav v EUR</t>
  </si>
  <si>
    <t>Na osnovi 12. člena Uredbe o stvarnem premoženju države in samoupravih lokalnih skupnosti (Ur. l. RS, št. 34/2011), je Občinski svet Občine Prevalje na __ redni seji dne ____  sprejel naslednji</t>
  </si>
  <si>
    <t>Na osnovi 9. člena Uredbe o stvarnem premoženju države in samoupravih lokalnih skupnosti (Uradni list RS, št. 34/2011), je Občinski svet Občine Prevalje na ___ redni seji dne ___ sprejel</t>
  </si>
  <si>
    <t>Na osnovi 9. člena Uredbe o stvarnem premoženju države in samoupravih lokalnih skupnosti (Ur. l. RS, št. 34/2011), je Občinski svet Občine Prevalje na ___  redni seji dne ____ sprejel naslednji</t>
  </si>
  <si>
    <t>Okvirna velikost      NTP(m²)</t>
  </si>
  <si>
    <t>II. OBJEKTI, STANOVANJA IN POSLOVNI PROSTORI</t>
  </si>
  <si>
    <t>pridobitev zemljišč za cesto</t>
  </si>
  <si>
    <t>28/6</t>
  </si>
  <si>
    <t>28/4</t>
  </si>
  <si>
    <t>43/2</t>
  </si>
  <si>
    <t>537/11</t>
  </si>
  <si>
    <t>537/10</t>
  </si>
  <si>
    <t>230/13</t>
  </si>
  <si>
    <t>224/43</t>
  </si>
  <si>
    <t>224/42</t>
  </si>
  <si>
    <t>224/49</t>
  </si>
  <si>
    <t>481/36</t>
  </si>
  <si>
    <t>481/37</t>
  </si>
  <si>
    <t>481/39</t>
  </si>
  <si>
    <t>485/3</t>
  </si>
  <si>
    <t>481/41</t>
  </si>
  <si>
    <t>122/8</t>
  </si>
  <si>
    <t>189/13</t>
  </si>
  <si>
    <t>pridobitev zemljišč za projekt "Turistično območje Šentanel"</t>
  </si>
  <si>
    <t>189/7</t>
  </si>
  <si>
    <t>189/12</t>
  </si>
  <si>
    <t>189/6</t>
  </si>
  <si>
    <t>189/11</t>
  </si>
  <si>
    <t>189/16</t>
  </si>
  <si>
    <t>189/17</t>
  </si>
  <si>
    <t>314/5</t>
  </si>
  <si>
    <t>314/6</t>
  </si>
  <si>
    <t>296/8</t>
  </si>
  <si>
    <t>284/5</t>
  </si>
  <si>
    <t>284/6</t>
  </si>
  <si>
    <t>284/7</t>
  </si>
  <si>
    <t>122/20</t>
  </si>
  <si>
    <t>122/21</t>
  </si>
  <si>
    <t>205/12</t>
  </si>
  <si>
    <t>205/13</t>
  </si>
  <si>
    <t>347/93</t>
  </si>
  <si>
    <t>347/13</t>
  </si>
  <si>
    <t>544/4</t>
  </si>
  <si>
    <t>544/5</t>
  </si>
  <si>
    <t xml:space="preserve">125/9 </t>
  </si>
  <si>
    <t>125/8</t>
  </si>
  <si>
    <t>124/7</t>
  </si>
  <si>
    <t>481/1</t>
  </si>
  <si>
    <t>481/2</t>
  </si>
  <si>
    <t>Okvirna lokacija                 (parc.št., št. stavbe, št. dela stavbe) in k.o.</t>
  </si>
  <si>
    <t>328/1</t>
  </si>
  <si>
    <t>pokopališče</t>
  </si>
  <si>
    <t xml:space="preserve">Pridobitev zemljišča, na katereme stoji pokopališče Barbara </t>
  </si>
  <si>
    <t>328/2</t>
  </si>
  <si>
    <t>510           354</t>
  </si>
  <si>
    <t>Poslovna stavba Dvorišče</t>
  </si>
  <si>
    <t>329/1</t>
  </si>
  <si>
    <t>331/1</t>
  </si>
  <si>
    <t>331/2</t>
  </si>
  <si>
    <t>331/3</t>
  </si>
  <si>
    <t>ceste</t>
  </si>
  <si>
    <t>340/5</t>
  </si>
  <si>
    <t>340/9</t>
  </si>
  <si>
    <t>340/10</t>
  </si>
  <si>
    <t>340/11</t>
  </si>
  <si>
    <t>340/12</t>
  </si>
  <si>
    <t>340/13</t>
  </si>
  <si>
    <t>352/4</t>
  </si>
  <si>
    <t>352/5</t>
  </si>
  <si>
    <t>343/6</t>
  </si>
  <si>
    <t>343/7</t>
  </si>
  <si>
    <t>340/4 - del</t>
  </si>
  <si>
    <t xml:space="preserve"> 1/3</t>
  </si>
  <si>
    <t>javna dražba</t>
  </si>
  <si>
    <t xml:space="preserve"> 1/6</t>
  </si>
  <si>
    <t>Prenos zemljišča, na katerem stoji pokopališče Barbara</t>
  </si>
  <si>
    <t>340/6</t>
  </si>
  <si>
    <t>352/10</t>
  </si>
  <si>
    <t>352/7</t>
  </si>
  <si>
    <t>352/6</t>
  </si>
  <si>
    <t xml:space="preserve"> 2/3</t>
  </si>
  <si>
    <t>539/1</t>
  </si>
  <si>
    <t>539/2</t>
  </si>
  <si>
    <t>539/4</t>
  </si>
  <si>
    <t>539/5</t>
  </si>
  <si>
    <t>Prenos zemljišča, na katerem stoji dovozna cesta do pokopališča Barbara</t>
  </si>
  <si>
    <t>310/6</t>
  </si>
  <si>
    <t>pridobitev zemljišč za lokalno cesto, projekt "Odsek Fara - Unc"</t>
  </si>
  <si>
    <t>310/7</t>
  </si>
  <si>
    <t>530/3</t>
  </si>
  <si>
    <t>pridobitev zemljišč za lokalno cesto, projekt "Odsek Stražišče - Rožejevo"</t>
  </si>
  <si>
    <t>530/4</t>
  </si>
  <si>
    <t>532/6</t>
  </si>
  <si>
    <t>532/7</t>
  </si>
  <si>
    <t>532/9</t>
  </si>
  <si>
    <t>451/2 - del</t>
  </si>
  <si>
    <t>450/0 - del</t>
  </si>
  <si>
    <t>438/8 - del</t>
  </si>
  <si>
    <t>438/18 - del</t>
  </si>
  <si>
    <t>stavba, dvorišče</t>
  </si>
  <si>
    <t>gozd, st, dvorišče</t>
  </si>
  <si>
    <t>pašnik, pot</t>
  </si>
  <si>
    <t>dvorišče, st, gospod. p.</t>
  </si>
  <si>
    <t>*81/0 - del</t>
  </si>
  <si>
    <t>pridobitev zemljišč za lokalno cesto Valenci - Poljana</t>
  </si>
  <si>
    <t>438/19 - del</t>
  </si>
  <si>
    <t>438/20 - del</t>
  </si>
  <si>
    <t>438/11 - del</t>
  </si>
  <si>
    <t>438/16 - del</t>
  </si>
  <si>
    <t>438/9 - del</t>
  </si>
  <si>
    <t>438/10 - del</t>
  </si>
  <si>
    <t>438/15 - del</t>
  </si>
  <si>
    <t>travnik, pašnik, cesta</t>
  </si>
  <si>
    <t>101/6 - del</t>
  </si>
  <si>
    <t>101/5 - del</t>
  </si>
  <si>
    <t>101/4 - del</t>
  </si>
  <si>
    <t>101/3 - del</t>
  </si>
  <si>
    <t>101/2 - del</t>
  </si>
  <si>
    <t>290/8 - del</t>
  </si>
  <si>
    <t>zelenica</t>
  </si>
  <si>
    <t>387/40 - 2 dela</t>
  </si>
  <si>
    <t>zelenica/dvorišče</t>
  </si>
  <si>
    <t>2x65</t>
  </si>
  <si>
    <t>290/45</t>
  </si>
  <si>
    <t>zemljišče pod stavbo</t>
  </si>
  <si>
    <t>prenos zemljišč za izgradnjo osebnih dvigal Trg 33</t>
  </si>
  <si>
    <t>prenos zemljišč za izgradnjo osebnih dvigal Trg 41, 42</t>
  </si>
  <si>
    <t>prenos zemljišč za izgradnjo osebnih dvigal Trg 37</t>
  </si>
  <si>
    <t>prenos zemljišč za izgradnjo osebnih dvigal Trg 38</t>
  </si>
  <si>
    <t>89/6</t>
  </si>
  <si>
    <t>gospodarsko poslopje dvorišče</t>
  </si>
  <si>
    <t>360           784</t>
  </si>
  <si>
    <t>224/48</t>
  </si>
  <si>
    <t>224/45</t>
  </si>
  <si>
    <t>224/46</t>
  </si>
  <si>
    <t xml:space="preserve"> 1/2</t>
  </si>
  <si>
    <t>224/47</t>
  </si>
  <si>
    <t>376/5</t>
  </si>
  <si>
    <t>335/10</t>
  </si>
  <si>
    <t>369/2</t>
  </si>
  <si>
    <t>372/5</t>
  </si>
  <si>
    <t>372/7</t>
  </si>
  <si>
    <t>369/3</t>
  </si>
  <si>
    <t>372/8</t>
  </si>
  <si>
    <t>376/4</t>
  </si>
  <si>
    <t>382/3</t>
  </si>
  <si>
    <t>382/4</t>
  </si>
  <si>
    <t>324/4</t>
  </si>
  <si>
    <t>324/5</t>
  </si>
  <si>
    <t>324/6</t>
  </si>
  <si>
    <t>378/3</t>
  </si>
  <si>
    <t>237/82</t>
  </si>
  <si>
    <t>gospodarsko poslopje dvorišče  gospodarsko poslopje</t>
  </si>
  <si>
    <t>33            39           44</t>
  </si>
  <si>
    <t>125/9</t>
  </si>
  <si>
    <t>neposredo</t>
  </si>
  <si>
    <t>20/8</t>
  </si>
  <si>
    <t>javno zbiranje ponudb</t>
  </si>
  <si>
    <t>pridobivanje zemljišč za cesto vrtec - Polje</t>
  </si>
  <si>
    <t>574/6</t>
  </si>
  <si>
    <t>36/17</t>
  </si>
  <si>
    <t>543/6</t>
  </si>
  <si>
    <t>pridobitev zemljišča za dovozno cesto do vodohrana Črnec</t>
  </si>
  <si>
    <t>534/2</t>
  </si>
  <si>
    <t>pridobitev zemljišč za rekonstrukcijo ceste</t>
  </si>
  <si>
    <t>527/2</t>
  </si>
  <si>
    <t>533/1 - del</t>
  </si>
  <si>
    <t>preidobitev zemljišča za rekonstrukcijo ceste Plazl</t>
  </si>
  <si>
    <t>19/0-del</t>
  </si>
  <si>
    <t>20/1-del</t>
  </si>
  <si>
    <t xml:space="preserve">gozd </t>
  </si>
  <si>
    <t>375/13</t>
  </si>
  <si>
    <t>366/2</t>
  </si>
  <si>
    <t>375/11</t>
  </si>
  <si>
    <t>368/5</t>
  </si>
  <si>
    <t>368/4</t>
  </si>
  <si>
    <t>368/2</t>
  </si>
  <si>
    <t>375/6</t>
  </si>
  <si>
    <t>377/2</t>
  </si>
  <si>
    <t>333/2</t>
  </si>
  <si>
    <t>379/4</t>
  </si>
  <si>
    <t>379/3</t>
  </si>
  <si>
    <t>503/23</t>
  </si>
  <si>
    <t>335/13</t>
  </si>
  <si>
    <t>335/11</t>
  </si>
  <si>
    <t>379/2</t>
  </si>
  <si>
    <t>335/9</t>
  </si>
  <si>
    <t>341/2</t>
  </si>
  <si>
    <t>326/7</t>
  </si>
  <si>
    <t>36/16</t>
  </si>
  <si>
    <t>26/2</t>
  </si>
  <si>
    <t>27/1</t>
  </si>
  <si>
    <t>35/10</t>
  </si>
  <si>
    <t>pridobitev zemjišča za zazidavo pod gonje</t>
  </si>
  <si>
    <t>pridobitev zemljišča za cesto farna vas</t>
  </si>
  <si>
    <t>543/5</t>
  </si>
  <si>
    <t>577/7, 577/8</t>
  </si>
  <si>
    <t>576/8, 576/9</t>
  </si>
  <si>
    <t>579/1</t>
  </si>
  <si>
    <t xml:space="preserve">menjava </t>
  </si>
  <si>
    <t>461/20</t>
  </si>
  <si>
    <t>pridobitev zemljišča za  vodohran Črnec</t>
  </si>
  <si>
    <t>461/26</t>
  </si>
  <si>
    <t>483/2</t>
  </si>
  <si>
    <t>pridobitev zemljišča za dovozno cesto do vodohrana Črnec - obračališče</t>
  </si>
  <si>
    <t>537/6-del, 537/3-del, 536/1-del, 537/5-del</t>
  </si>
  <si>
    <t>228//2</t>
  </si>
  <si>
    <t>229/2</t>
  </si>
  <si>
    <t>GOZD</t>
  </si>
  <si>
    <t>pridobitev zemljišča za javno dobro</t>
  </si>
  <si>
    <t>298/1</t>
  </si>
  <si>
    <t>njiva,                travnik</t>
  </si>
  <si>
    <t>94        1744</t>
  </si>
  <si>
    <t>298/2</t>
  </si>
  <si>
    <t>igrišče                       pot</t>
  </si>
  <si>
    <t>1176        225</t>
  </si>
  <si>
    <t>298/5</t>
  </si>
  <si>
    <t>poslovna stavba</t>
  </si>
  <si>
    <t>27/2</t>
  </si>
  <si>
    <t>27/3</t>
  </si>
  <si>
    <t>38/2</t>
  </si>
  <si>
    <t>39/7</t>
  </si>
  <si>
    <t>39/8</t>
  </si>
  <si>
    <t>122/1</t>
  </si>
  <si>
    <t>424/2</t>
  </si>
  <si>
    <t>menjva z doplačilom</t>
  </si>
  <si>
    <t>164/2</t>
  </si>
  <si>
    <t>161/16</t>
  </si>
  <si>
    <t>161/18</t>
  </si>
  <si>
    <t>353/30</t>
  </si>
  <si>
    <t>299/3</t>
  </si>
  <si>
    <t>627/2</t>
  </si>
  <si>
    <t>299/7-del</t>
  </si>
  <si>
    <t>poslovna stavba, dvorišče</t>
  </si>
  <si>
    <t xml:space="preserve">njiva </t>
  </si>
  <si>
    <t>337/0-del</t>
  </si>
  <si>
    <t>prodaja zemljišč - Vrtec Pod gonjami</t>
  </si>
  <si>
    <t xml:space="preserve">prodaja  - Vrtec Zgornji kraj </t>
  </si>
  <si>
    <t>NAČRT PRIDOBIVANJA NEPREMIČNEGA PREMOŽENJA V OBČINI PREVALJE ZA LETO 2014</t>
  </si>
  <si>
    <t>SKUPAJ čisti nakup zemljišč v letu 2014 :</t>
  </si>
  <si>
    <t>SKUPAJ nakup stanovanj v letu 2014:</t>
  </si>
  <si>
    <t>NAČRT RAZPOLAGANJA Z NEPREMIČNIM PREMOŽENJEM V OBČINI PREVALJE ZA LETO 2014</t>
  </si>
  <si>
    <t>Skupaj prodaje premoženja 2014</t>
  </si>
  <si>
    <t>NAČRT PRIDOBIVANJA PREMIČNEGA PREMOŽENJA V OBČINI PREVALJE ZA LETO 2014</t>
  </si>
</sst>
</file>

<file path=xl/styles.xml><?xml version="1.0" encoding="utf-8"?>
<styleSheet xmlns="http://schemas.openxmlformats.org/spreadsheetml/2006/main">
  <numFmts count="2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True&quot;;&quot;True&quot;;&quot;False&quot;"/>
    <numFmt numFmtId="173" formatCode="&quot;On&quot;;&quot;On&quot;;&quot;Off&quot;"/>
    <numFmt numFmtId="174" formatCode="#,##0.00_ ;\-#,##0.00\ "/>
    <numFmt numFmtId="175" formatCode="#,##0.0"/>
    <numFmt numFmtId="176" formatCode="#,##0.00\ [$€-1]"/>
    <numFmt numFmtId="177" formatCode="[$-424]d\.\ mmmm\ yyyy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2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8"/>
      <name val="Arial CE"/>
      <family val="0"/>
    </font>
    <font>
      <b/>
      <sz val="11"/>
      <name val="Tahoma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42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justify"/>
    </xf>
    <xf numFmtId="0" fontId="4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justify" vertical="top" wrapText="1"/>
    </xf>
    <xf numFmtId="43" fontId="5" fillId="0" borderId="1" xfId="2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right"/>
    </xf>
    <xf numFmtId="4" fontId="5" fillId="0" borderId="0" xfId="0" applyNumberFormat="1" applyFont="1" applyFill="1" applyBorder="1" applyAlignment="1">
      <alignment horizontal="justify" vertical="top" wrapText="1"/>
    </xf>
    <xf numFmtId="4" fontId="4" fillId="0" borderId="0" xfId="0" applyNumberFormat="1" applyFont="1" applyFill="1" applyAlignment="1">
      <alignment/>
    </xf>
    <xf numFmtId="4" fontId="6" fillId="0" borderId="0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43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 vertical="top"/>
    </xf>
    <xf numFmtId="4" fontId="5" fillId="0" borderId="3" xfId="0" applyNumberFormat="1" applyFont="1" applyFill="1" applyBorder="1" applyAlignment="1">
      <alignment horizontal="right" vertical="top" wrapText="1"/>
    </xf>
    <xf numFmtId="0" fontId="4" fillId="2" borderId="0" xfId="0" applyFont="1" applyFill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4" fillId="3" borderId="0" xfId="0" applyFont="1" applyFill="1" applyAlignment="1">
      <alignment/>
    </xf>
    <xf numFmtId="4" fontId="5" fillId="0" borderId="4" xfId="0" applyNumberFormat="1" applyFont="1" applyFill="1" applyBorder="1" applyAlignment="1">
      <alignment horizontal="right" vertical="top" wrapText="1"/>
    </xf>
    <xf numFmtId="43" fontId="5" fillId="0" borderId="0" xfId="0" applyNumberFormat="1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/>
    </xf>
    <xf numFmtId="4" fontId="5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4" fillId="0" borderId="1" xfId="0" applyFont="1" applyFill="1" applyBorder="1" applyAlignment="1">
      <alignment horizontal="right" vertical="top" wrapText="1"/>
    </xf>
    <xf numFmtId="49" fontId="4" fillId="0" borderId="1" xfId="0" applyNumberFormat="1" applyFont="1" applyFill="1" applyBorder="1" applyAlignment="1">
      <alignment horizontal="justify" vertical="top" wrapText="1"/>
    </xf>
    <xf numFmtId="4" fontId="4" fillId="0" borderId="1" xfId="2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justify"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justify" vertical="top" wrapText="1"/>
    </xf>
    <xf numFmtId="4" fontId="6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left"/>
    </xf>
    <xf numFmtId="4" fontId="4" fillId="0" borderId="1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/>
    </xf>
    <xf numFmtId="0" fontId="6" fillId="0" borderId="3" xfId="0" applyFont="1" applyFill="1" applyBorder="1" applyAlignment="1">
      <alignment/>
    </xf>
    <xf numFmtId="0" fontId="4" fillId="0" borderId="0" xfId="0" applyFont="1" applyFill="1" applyAlignment="1">
      <alignment horizontal="justify"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 horizontal="justify" vertical="top" wrapText="1"/>
    </xf>
    <xf numFmtId="0" fontId="6" fillId="0" borderId="3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center"/>
    </xf>
    <xf numFmtId="0" fontId="4" fillId="3" borderId="1" xfId="0" applyFont="1" applyFill="1" applyBorder="1" applyAlignment="1">
      <alignment horizontal="justify" vertical="top" wrapText="1"/>
    </xf>
    <xf numFmtId="0" fontId="6" fillId="3" borderId="1" xfId="0" applyFont="1" applyFill="1" applyBorder="1" applyAlignment="1">
      <alignment horizontal="justify" vertical="top" wrapText="1"/>
    </xf>
    <xf numFmtId="43" fontId="6" fillId="3" borderId="1" xfId="20" applyFont="1" applyFill="1" applyBorder="1" applyAlignment="1">
      <alignment horizontal="right" vertical="top" wrapText="1"/>
    </xf>
    <xf numFmtId="0" fontId="6" fillId="3" borderId="1" xfId="0" applyFont="1" applyFill="1" applyBorder="1" applyAlignment="1">
      <alignment horizontal="right" vertical="top" wrapText="1"/>
    </xf>
    <xf numFmtId="0" fontId="6" fillId="3" borderId="0" xfId="0" applyFont="1" applyFill="1" applyAlignment="1">
      <alignment/>
    </xf>
    <xf numFmtId="0" fontId="4" fillId="3" borderId="0" xfId="0" applyFont="1" applyFill="1" applyAlignment="1">
      <alignment horizontal="right"/>
    </xf>
    <xf numFmtId="43" fontId="6" fillId="0" borderId="1" xfId="20" applyFont="1" applyFill="1" applyBorder="1" applyAlignment="1">
      <alignment horizontal="right" vertical="top" wrapText="1"/>
    </xf>
    <xf numFmtId="43" fontId="6" fillId="0" borderId="0" xfId="20" applyFont="1" applyFill="1" applyBorder="1" applyAlignment="1">
      <alignment horizontal="right" vertical="top" wrapText="1"/>
    </xf>
    <xf numFmtId="0" fontId="6" fillId="3" borderId="0" xfId="0" applyFont="1" applyFill="1" applyBorder="1" applyAlignment="1">
      <alignment horizontal="justify" vertical="top" wrapText="1"/>
    </xf>
    <xf numFmtId="4" fontId="6" fillId="3" borderId="0" xfId="0" applyNumberFormat="1" applyFont="1" applyFill="1" applyBorder="1" applyAlignment="1">
      <alignment horizontal="right" vertical="top" wrapText="1"/>
    </xf>
    <xf numFmtId="0" fontId="6" fillId="3" borderId="0" xfId="0" applyFont="1" applyFill="1" applyBorder="1" applyAlignment="1">
      <alignment horizontal="right" vertical="top" wrapText="1"/>
    </xf>
    <xf numFmtId="0" fontId="6" fillId="3" borderId="0" xfId="0" applyFont="1" applyFill="1" applyAlignment="1">
      <alignment horizontal="left"/>
    </xf>
    <xf numFmtId="43" fontId="6" fillId="3" borderId="0" xfId="20" applyFont="1" applyFill="1" applyBorder="1" applyAlignment="1">
      <alignment horizontal="right" vertical="top" wrapText="1"/>
    </xf>
    <xf numFmtId="0" fontId="3" fillId="0" borderId="0" xfId="0" applyFont="1" applyFill="1" applyAlignment="1">
      <alignment wrapText="1"/>
    </xf>
    <xf numFmtId="4" fontId="5" fillId="0" borderId="0" xfId="0" applyNumberFormat="1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6" fillId="4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/>
    </xf>
    <xf numFmtId="0" fontId="0" fillId="0" borderId="1" xfId="0" applyBorder="1" applyAlignment="1">
      <alignment/>
    </xf>
    <xf numFmtId="0" fontId="6" fillId="4" borderId="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4" fontId="5" fillId="0" borderId="0" xfId="0" applyNumberFormat="1" applyFont="1" applyFill="1" applyAlignment="1">
      <alignment horizontal="left"/>
    </xf>
    <xf numFmtId="4" fontId="5" fillId="0" borderId="3" xfId="0" applyNumberFormat="1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8" fillId="4" borderId="5" xfId="0" applyFont="1" applyFill="1" applyBorder="1" applyAlignment="1">
      <alignment vertical="top" wrapText="1"/>
    </xf>
    <xf numFmtId="0" fontId="5" fillId="4" borderId="0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/>
    </xf>
    <xf numFmtId="4" fontId="6" fillId="0" borderId="3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left" vertical="top" wrapText="1"/>
    </xf>
    <xf numFmtId="3" fontId="0" fillId="0" borderId="1" xfId="0" applyNumberFormat="1" applyBorder="1" applyAlignment="1">
      <alignment/>
    </xf>
    <xf numFmtId="0" fontId="4" fillId="3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wrapText="1"/>
    </xf>
    <xf numFmtId="43" fontId="5" fillId="0" borderId="0" xfId="2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/>
    </xf>
    <xf numFmtId="3" fontId="4" fillId="0" borderId="1" xfId="0" applyNumberFormat="1" applyFont="1" applyFill="1" applyBorder="1" applyAlignment="1">
      <alignment horizontal="left" vertical="top" wrapText="1"/>
    </xf>
    <xf numFmtId="4" fontId="6" fillId="4" borderId="3" xfId="0" applyNumberFormat="1" applyFont="1" applyFill="1" applyBorder="1" applyAlignment="1">
      <alignment/>
    </xf>
    <xf numFmtId="0" fontId="6" fillId="4" borderId="3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43" fontId="6" fillId="0" borderId="2" xfId="20" applyFont="1" applyFill="1" applyBorder="1" applyAlignment="1">
      <alignment horizontal="right" vertical="top" wrapText="1"/>
    </xf>
    <xf numFmtId="0" fontId="6" fillId="0" borderId="2" xfId="0" applyFont="1" applyFill="1" applyBorder="1" applyAlignment="1">
      <alignment horizontal="left" vertical="top" wrapText="1"/>
    </xf>
    <xf numFmtId="16" fontId="4" fillId="0" borderId="2" xfId="0" applyNumberFormat="1" applyFont="1" applyFill="1" applyBorder="1" applyAlignment="1">
      <alignment horizontal="right" vertical="top" wrapText="1"/>
    </xf>
    <xf numFmtId="0" fontId="6" fillId="0" borderId="2" xfId="0" applyFont="1" applyFill="1" applyBorder="1" applyAlignment="1">
      <alignment horizontal="right" vertical="top" wrapText="1"/>
    </xf>
    <xf numFmtId="0" fontId="6" fillId="3" borderId="3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4" fontId="6" fillId="3" borderId="3" xfId="0" applyNumberFormat="1" applyFont="1" applyFill="1" applyBorder="1" applyAlignment="1">
      <alignment/>
    </xf>
    <xf numFmtId="0" fontId="4" fillId="0" borderId="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right" vertical="top"/>
    </xf>
    <xf numFmtId="0" fontId="4" fillId="6" borderId="0" xfId="0" applyFont="1" applyFill="1" applyAlignment="1">
      <alignment/>
    </xf>
    <xf numFmtId="0" fontId="6" fillId="6" borderId="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4" fillId="5" borderId="0" xfId="0" applyFont="1" applyFill="1" applyAlignment="1">
      <alignment/>
    </xf>
    <xf numFmtId="0" fontId="4" fillId="0" borderId="6" xfId="0" applyFon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justify" vertical="top" wrapText="1"/>
    </xf>
    <xf numFmtId="4" fontId="4" fillId="3" borderId="1" xfId="20" applyNumberFormat="1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horizontal="right"/>
    </xf>
    <xf numFmtId="0" fontId="4" fillId="3" borderId="1" xfId="20" applyNumberFormat="1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wrapText="1"/>
    </xf>
    <xf numFmtId="0" fontId="4" fillId="3" borderId="7" xfId="0" applyFont="1" applyFill="1" applyBorder="1" applyAlignment="1">
      <alignment horizontal="justify" vertical="top" wrapText="1"/>
    </xf>
    <xf numFmtId="4" fontId="4" fillId="3" borderId="0" xfId="0" applyNumberFormat="1" applyFont="1" applyFill="1" applyAlignment="1">
      <alignment/>
    </xf>
    <xf numFmtId="0" fontId="4" fillId="5" borderId="0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right" vertical="top" wrapText="1"/>
    </xf>
    <xf numFmtId="0" fontId="0" fillId="3" borderId="0" xfId="0" applyFill="1" applyAlignment="1">
      <alignment/>
    </xf>
    <xf numFmtId="0" fontId="12" fillId="3" borderId="0" xfId="0" applyFont="1" applyFill="1" applyAlignment="1">
      <alignment/>
    </xf>
    <xf numFmtId="0" fontId="6" fillId="3" borderId="1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top" wrapText="1"/>
    </xf>
    <xf numFmtId="4" fontId="6" fillId="3" borderId="1" xfId="0" applyNumberFormat="1" applyFont="1" applyFill="1" applyBorder="1" applyAlignment="1">
      <alignment horizontal="right" vertical="top" wrapText="1"/>
    </xf>
    <xf numFmtId="0" fontId="6" fillId="3" borderId="1" xfId="0" applyFont="1" applyFill="1" applyBorder="1" applyAlignment="1">
      <alignment vertical="top" wrapText="1"/>
    </xf>
    <xf numFmtId="16" fontId="4" fillId="3" borderId="1" xfId="0" applyNumberFormat="1" applyFont="1" applyFill="1" applyBorder="1" applyAlignment="1">
      <alignment horizontal="right"/>
    </xf>
    <xf numFmtId="4" fontId="4" fillId="3" borderId="7" xfId="20" applyNumberFormat="1" applyFont="1" applyFill="1" applyBorder="1" applyAlignment="1">
      <alignment horizontal="right" vertical="top" wrapText="1"/>
    </xf>
    <xf numFmtId="0" fontId="4" fillId="3" borderId="7" xfId="0" applyFont="1" applyFill="1" applyBorder="1" applyAlignment="1">
      <alignment horizontal="right" vertical="top" wrapText="1"/>
    </xf>
    <xf numFmtId="16" fontId="4" fillId="3" borderId="1" xfId="0" applyNumberFormat="1" applyFont="1" applyFill="1" applyBorder="1" applyAlignment="1">
      <alignment horizontal="right" vertical="top" wrapText="1"/>
    </xf>
    <xf numFmtId="3" fontId="4" fillId="3" borderId="1" xfId="0" applyNumberFormat="1" applyFont="1" applyFill="1" applyBorder="1" applyAlignment="1">
      <alignment horizontal="justify" vertical="top" wrapText="1"/>
    </xf>
    <xf numFmtId="0" fontId="11" fillId="3" borderId="1" xfId="0" applyFont="1" applyFill="1" applyBorder="1" applyAlignment="1">
      <alignment horizontal="justify" vertical="top" wrapText="1"/>
    </xf>
    <xf numFmtId="0" fontId="4" fillId="3" borderId="2" xfId="0" applyFont="1" applyFill="1" applyBorder="1" applyAlignment="1">
      <alignment horizontal="justify" vertical="top" wrapText="1"/>
    </xf>
    <xf numFmtId="0" fontId="12" fillId="3" borderId="1" xfId="0" applyFont="1" applyFill="1" applyBorder="1" applyAlignment="1">
      <alignment horizontal="justify" vertical="top" wrapText="1"/>
    </xf>
    <xf numFmtId="0" fontId="12" fillId="3" borderId="2" xfId="0" applyFont="1" applyFill="1" applyBorder="1" applyAlignment="1">
      <alignment horizontal="justify" vertical="top" wrapText="1"/>
    </xf>
    <xf numFmtId="4" fontId="12" fillId="3" borderId="1" xfId="0" applyNumberFormat="1" applyFont="1" applyFill="1" applyBorder="1" applyAlignment="1">
      <alignment horizontal="right" vertical="top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right"/>
    </xf>
    <xf numFmtId="0" fontId="12" fillId="3" borderId="1" xfId="0" applyFont="1" applyFill="1" applyBorder="1" applyAlignment="1">
      <alignment horizontal="right" vertical="top" wrapText="1"/>
    </xf>
    <xf numFmtId="43" fontId="4" fillId="3" borderId="1" xfId="20" applyFont="1" applyFill="1" applyBorder="1" applyAlignment="1">
      <alignment horizontal="right" vertical="top" wrapText="1"/>
    </xf>
    <xf numFmtId="4" fontId="4" fillId="3" borderId="7" xfId="0" applyNumberFormat="1" applyFont="1" applyFill="1" applyBorder="1" applyAlignment="1">
      <alignment horizontal="right" vertical="top" wrapText="1"/>
    </xf>
    <xf numFmtId="0" fontId="4" fillId="3" borderId="7" xfId="0" applyFont="1" applyFill="1" applyBorder="1" applyAlignment="1">
      <alignment horizontal="left" vertical="top" wrapText="1"/>
    </xf>
    <xf numFmtId="16" fontId="4" fillId="3" borderId="7" xfId="0" applyNumberFormat="1" applyFont="1" applyFill="1" applyBorder="1" applyAlignment="1">
      <alignment horizontal="right" vertical="top" wrapText="1"/>
    </xf>
    <xf numFmtId="0" fontId="0" fillId="3" borderId="1" xfId="0" applyFill="1" applyBorder="1" applyAlignment="1">
      <alignment/>
    </xf>
    <xf numFmtId="4" fontId="4" fillId="3" borderId="2" xfId="20" applyNumberFormat="1" applyFont="1" applyFill="1" applyBorder="1" applyAlignment="1">
      <alignment horizontal="right" vertical="top" wrapText="1"/>
    </xf>
    <xf numFmtId="0" fontId="0" fillId="3" borderId="0" xfId="0" applyFont="1" applyFill="1" applyAlignment="1">
      <alignment/>
    </xf>
    <xf numFmtId="0" fontId="4" fillId="3" borderId="2" xfId="0" applyFont="1" applyFill="1" applyBorder="1" applyAlignment="1">
      <alignment horizontal="right" vertical="top" wrapText="1"/>
    </xf>
    <xf numFmtId="0" fontId="8" fillId="4" borderId="8" xfId="0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horizontal="center" vertical="top" wrapText="1"/>
    </xf>
    <xf numFmtId="0" fontId="8" fillId="4" borderId="9" xfId="0" applyFont="1" applyFill="1" applyBorder="1" applyAlignment="1">
      <alignment horizontal="center" vertical="top" wrapText="1"/>
    </xf>
    <xf numFmtId="4" fontId="4" fillId="3" borderId="7" xfId="0" applyNumberFormat="1" applyFont="1" applyFill="1" applyBorder="1" applyAlignment="1">
      <alignment horizontal="center" vertical="top" wrapText="1"/>
    </xf>
    <xf numFmtId="4" fontId="4" fillId="3" borderId="6" xfId="0" applyNumberFormat="1" applyFont="1" applyFill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left" vertical="top"/>
    </xf>
    <xf numFmtId="4" fontId="4" fillId="3" borderId="7" xfId="20" applyNumberFormat="1" applyFont="1" applyFill="1" applyBorder="1" applyAlignment="1">
      <alignment horizontal="right" vertical="top" wrapText="1"/>
    </xf>
    <xf numFmtId="4" fontId="4" fillId="3" borderId="2" xfId="20" applyNumberFormat="1" applyFont="1" applyFill="1" applyBorder="1" applyAlignment="1">
      <alignment horizontal="right" vertical="top" wrapText="1"/>
    </xf>
    <xf numFmtId="4" fontId="4" fillId="3" borderId="6" xfId="2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4" fontId="4" fillId="0" borderId="7" xfId="20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4" fillId="0" borderId="7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9"/>
  <sheetViews>
    <sheetView tabSelected="1" view="pageBreakPreview" zoomScale="75" zoomScaleSheetLayoutView="75" workbookViewId="0" topLeftCell="A115">
      <selection activeCell="I143" sqref="I143"/>
    </sheetView>
  </sheetViews>
  <sheetFormatPr defaultColWidth="9.00390625" defaultRowHeight="12.75"/>
  <cols>
    <col min="1" max="1" width="7.125" style="1" customWidth="1"/>
    <col min="2" max="2" width="16.625" style="1" customWidth="1"/>
    <col min="3" max="3" width="19.625" style="1" customWidth="1"/>
    <col min="4" max="4" width="10.25390625" style="1" bestFit="1" customWidth="1"/>
    <col min="5" max="5" width="18.625" style="1" bestFit="1" customWidth="1"/>
    <col min="6" max="6" width="15.125" style="90" bestFit="1" customWidth="1"/>
    <col min="7" max="7" width="27.375" style="90" customWidth="1"/>
    <col min="8" max="8" width="15.125" style="1" bestFit="1" customWidth="1"/>
    <col min="9" max="9" width="17.875" style="1" bestFit="1" customWidth="1"/>
    <col min="10" max="10" width="36.625" style="1" customWidth="1"/>
    <col min="11" max="11" width="17.625" style="1" customWidth="1"/>
    <col min="12" max="16384" width="9.125" style="1" customWidth="1"/>
  </cols>
  <sheetData>
    <row r="1" spans="1:9" ht="30" customHeight="1">
      <c r="A1" s="185" t="s">
        <v>140</v>
      </c>
      <c r="B1" s="185"/>
      <c r="C1" s="185"/>
      <c r="D1" s="185"/>
      <c r="E1" s="185"/>
      <c r="F1" s="185"/>
      <c r="G1" s="185"/>
      <c r="H1" s="185"/>
      <c r="I1" s="185"/>
    </row>
    <row r="2" spans="1:9" ht="15">
      <c r="A2" s="2"/>
      <c r="B2" s="2"/>
      <c r="C2" s="2"/>
      <c r="D2" s="2"/>
      <c r="E2" s="2"/>
      <c r="F2" s="22"/>
      <c r="G2" s="22"/>
      <c r="H2" s="16"/>
      <c r="I2" s="2"/>
    </row>
    <row r="3" spans="1:9" ht="15">
      <c r="A3" s="189" t="s">
        <v>379</v>
      </c>
      <c r="B3" s="189"/>
      <c r="C3" s="189"/>
      <c r="D3" s="189"/>
      <c r="E3" s="189"/>
      <c r="F3" s="189"/>
      <c r="G3" s="189"/>
      <c r="H3" s="189"/>
      <c r="I3" s="2"/>
    </row>
    <row r="4" spans="1:9" ht="15">
      <c r="A4" s="2"/>
      <c r="B4" s="2"/>
      <c r="C4" s="2"/>
      <c r="D4" s="2"/>
      <c r="E4" s="2"/>
      <c r="F4" s="22"/>
      <c r="G4" s="22"/>
      <c r="H4" s="2"/>
      <c r="I4" s="2"/>
    </row>
    <row r="5" spans="1:10" ht="15">
      <c r="A5" s="107" t="s">
        <v>29</v>
      </c>
      <c r="B5" s="2"/>
      <c r="C5" s="2"/>
      <c r="D5" s="2"/>
      <c r="E5" s="2"/>
      <c r="F5" s="22"/>
      <c r="G5" s="22"/>
      <c r="H5" s="2"/>
      <c r="I5" s="2"/>
      <c r="J5" s="29"/>
    </row>
    <row r="6" spans="1:10" ht="43.5" customHeight="1">
      <c r="A6" s="73" t="s">
        <v>10</v>
      </c>
      <c r="B6" s="73" t="s">
        <v>71</v>
      </c>
      <c r="C6" s="73" t="s">
        <v>19</v>
      </c>
      <c r="D6" s="73" t="s">
        <v>12</v>
      </c>
      <c r="E6" s="73" t="s">
        <v>16</v>
      </c>
      <c r="F6" s="73" t="s">
        <v>72</v>
      </c>
      <c r="G6" s="73" t="s">
        <v>73</v>
      </c>
      <c r="H6" s="73" t="s">
        <v>43</v>
      </c>
      <c r="I6" s="73" t="s">
        <v>20</v>
      </c>
      <c r="J6" s="29"/>
    </row>
    <row r="7" spans="1:11" s="103" customFormat="1" ht="38.25">
      <c r="A7" s="13">
        <v>1</v>
      </c>
      <c r="B7" s="40" t="s">
        <v>125</v>
      </c>
      <c r="C7" s="13" t="s">
        <v>0</v>
      </c>
      <c r="D7" s="13">
        <v>51</v>
      </c>
      <c r="E7" s="41">
        <f>51*20</f>
        <v>1020</v>
      </c>
      <c r="F7" s="112" t="s">
        <v>14</v>
      </c>
      <c r="G7" s="112" t="s">
        <v>126</v>
      </c>
      <c r="H7" s="39" t="s">
        <v>52</v>
      </c>
      <c r="I7" s="39"/>
      <c r="J7" s="1"/>
      <c r="K7" s="1"/>
    </row>
    <row r="8" spans="1:11" s="149" customFormat="1" ht="38.25">
      <c r="A8" s="58">
        <v>2</v>
      </c>
      <c r="B8" s="137" t="s">
        <v>131</v>
      </c>
      <c r="C8" s="58" t="s">
        <v>1</v>
      </c>
      <c r="D8" s="58">
        <v>215</v>
      </c>
      <c r="E8" s="138">
        <v>1821.88</v>
      </c>
      <c r="F8" s="82" t="s">
        <v>14</v>
      </c>
      <c r="G8" s="82" t="s">
        <v>132</v>
      </c>
      <c r="H8" s="140" t="s">
        <v>133</v>
      </c>
      <c r="I8" s="140"/>
      <c r="J8" s="29"/>
      <c r="K8" s="29"/>
    </row>
    <row r="9" spans="1:11" s="149" customFormat="1" ht="38.25">
      <c r="A9" s="58">
        <v>3</v>
      </c>
      <c r="B9" s="137" t="s">
        <v>134</v>
      </c>
      <c r="C9" s="58" t="s">
        <v>1</v>
      </c>
      <c r="D9" s="58">
        <v>14</v>
      </c>
      <c r="E9" s="138">
        <v>252</v>
      </c>
      <c r="F9" s="82" t="s">
        <v>14</v>
      </c>
      <c r="G9" s="82" t="s">
        <v>132</v>
      </c>
      <c r="H9" s="140" t="s">
        <v>52</v>
      </c>
      <c r="I9" s="140"/>
      <c r="J9" s="29"/>
      <c r="K9" s="29"/>
    </row>
    <row r="10" spans="1:11" s="149" customFormat="1" ht="38.25">
      <c r="A10" s="13">
        <v>4</v>
      </c>
      <c r="B10" s="137" t="s">
        <v>135</v>
      </c>
      <c r="C10" s="58" t="s">
        <v>1</v>
      </c>
      <c r="D10" s="58">
        <v>421</v>
      </c>
      <c r="E10" s="138">
        <v>5894</v>
      </c>
      <c r="F10" s="82" t="s">
        <v>14</v>
      </c>
      <c r="G10" s="82" t="s">
        <v>132</v>
      </c>
      <c r="H10" s="140" t="s">
        <v>133</v>
      </c>
      <c r="I10" s="140"/>
      <c r="J10" s="29"/>
      <c r="K10" s="29"/>
    </row>
    <row r="11" spans="1:11" s="149" customFormat="1" ht="38.25">
      <c r="A11" s="58">
        <v>5</v>
      </c>
      <c r="B11" s="137" t="s">
        <v>92</v>
      </c>
      <c r="C11" s="58" t="s">
        <v>3</v>
      </c>
      <c r="D11" s="58">
        <v>33</v>
      </c>
      <c r="E11" s="138">
        <v>640</v>
      </c>
      <c r="F11" s="82" t="s">
        <v>13</v>
      </c>
      <c r="G11" s="82" t="s">
        <v>83</v>
      </c>
      <c r="H11" s="140" t="s">
        <v>52</v>
      </c>
      <c r="I11" s="140"/>
      <c r="J11" s="29"/>
      <c r="K11" s="29"/>
    </row>
    <row r="12" spans="1:11" s="174" customFormat="1" ht="38.25">
      <c r="A12" s="58">
        <v>6</v>
      </c>
      <c r="B12" s="137" t="s">
        <v>93</v>
      </c>
      <c r="C12" s="58" t="s">
        <v>3</v>
      </c>
      <c r="D12" s="58">
        <v>19</v>
      </c>
      <c r="E12" s="191">
        <v>430</v>
      </c>
      <c r="F12" s="82" t="s">
        <v>13</v>
      </c>
      <c r="G12" s="82" t="s">
        <v>83</v>
      </c>
      <c r="H12" s="140" t="s">
        <v>52</v>
      </c>
      <c r="I12" s="140"/>
      <c r="J12" s="29"/>
      <c r="K12" s="29"/>
    </row>
    <row r="13" spans="1:11" s="149" customFormat="1" ht="38.25">
      <c r="A13" s="13">
        <v>7</v>
      </c>
      <c r="B13" s="137" t="s">
        <v>94</v>
      </c>
      <c r="C13" s="58" t="s">
        <v>3</v>
      </c>
      <c r="D13" s="58">
        <v>5</v>
      </c>
      <c r="E13" s="192"/>
      <c r="F13" s="82" t="s">
        <v>13</v>
      </c>
      <c r="G13" s="82" t="s">
        <v>83</v>
      </c>
      <c r="H13" s="140" t="s">
        <v>52</v>
      </c>
      <c r="I13" s="140"/>
      <c r="J13" s="29"/>
      <c r="K13" s="29"/>
    </row>
    <row r="14" spans="1:11" s="149" customFormat="1" ht="38.25">
      <c r="A14" s="58">
        <v>8</v>
      </c>
      <c r="B14" s="137" t="s">
        <v>115</v>
      </c>
      <c r="C14" s="58" t="s">
        <v>3</v>
      </c>
      <c r="D14" s="58">
        <v>21</v>
      </c>
      <c r="E14" s="138">
        <v>420</v>
      </c>
      <c r="F14" s="82" t="s">
        <v>116</v>
      </c>
      <c r="G14" s="82" t="s">
        <v>83</v>
      </c>
      <c r="H14" s="140" t="s">
        <v>52</v>
      </c>
      <c r="I14" s="140"/>
      <c r="J14" s="29"/>
      <c r="K14" s="29"/>
    </row>
    <row r="15" spans="1:11" s="149" customFormat="1" ht="38.25">
      <c r="A15" s="58">
        <v>9</v>
      </c>
      <c r="B15" s="137" t="s">
        <v>148</v>
      </c>
      <c r="C15" s="58" t="s">
        <v>11</v>
      </c>
      <c r="D15" s="58">
        <v>56</v>
      </c>
      <c r="E15" s="138">
        <v>1122.24</v>
      </c>
      <c r="F15" s="82" t="s">
        <v>13</v>
      </c>
      <c r="G15" s="82" t="s">
        <v>132</v>
      </c>
      <c r="H15" s="140" t="s">
        <v>52</v>
      </c>
      <c r="I15" s="140"/>
      <c r="J15" s="29"/>
      <c r="K15" s="29"/>
    </row>
    <row r="16" spans="1:11" s="149" customFormat="1" ht="38.25">
      <c r="A16" s="13">
        <v>10</v>
      </c>
      <c r="B16" s="137" t="s">
        <v>149</v>
      </c>
      <c r="C16" s="58" t="s">
        <v>11</v>
      </c>
      <c r="D16" s="58">
        <v>55</v>
      </c>
      <c r="E16" s="138">
        <v>1102.2</v>
      </c>
      <c r="F16" s="82" t="s">
        <v>13</v>
      </c>
      <c r="G16" s="82" t="s">
        <v>132</v>
      </c>
      <c r="H16" s="140" t="s">
        <v>52</v>
      </c>
      <c r="I16" s="140"/>
      <c r="J16" s="29"/>
      <c r="K16" s="29"/>
    </row>
    <row r="17" spans="1:11" s="149" customFormat="1" ht="38.25">
      <c r="A17" s="58">
        <v>11</v>
      </c>
      <c r="B17" s="137" t="s">
        <v>146</v>
      </c>
      <c r="C17" s="58" t="s">
        <v>3</v>
      </c>
      <c r="D17" s="58">
        <v>53</v>
      </c>
      <c r="E17" s="138">
        <v>1062.12</v>
      </c>
      <c r="F17" s="82" t="s">
        <v>13</v>
      </c>
      <c r="G17" s="82" t="s">
        <v>132</v>
      </c>
      <c r="H17" s="140" t="s">
        <v>52</v>
      </c>
      <c r="I17" s="140"/>
      <c r="J17" s="29"/>
      <c r="K17" s="29"/>
    </row>
    <row r="18" spans="1:11" s="149" customFormat="1" ht="38.25">
      <c r="A18" s="58">
        <v>12</v>
      </c>
      <c r="B18" s="137" t="s">
        <v>180</v>
      </c>
      <c r="C18" s="58" t="s">
        <v>11</v>
      </c>
      <c r="D18" s="58">
        <v>141</v>
      </c>
      <c r="E18" s="138">
        <f>141*20</f>
        <v>2820</v>
      </c>
      <c r="F18" s="82" t="s">
        <v>22</v>
      </c>
      <c r="G18" s="82" t="s">
        <v>132</v>
      </c>
      <c r="H18" s="140" t="s">
        <v>52</v>
      </c>
      <c r="I18" s="140"/>
      <c r="J18" s="29"/>
      <c r="K18" s="29"/>
    </row>
    <row r="19" spans="1:11" s="149" customFormat="1" ht="38.25">
      <c r="A19" s="13">
        <v>13</v>
      </c>
      <c r="B19" s="137" t="s">
        <v>181</v>
      </c>
      <c r="C19" s="58" t="s">
        <v>11</v>
      </c>
      <c r="D19" s="58">
        <v>100</v>
      </c>
      <c r="E19" s="138">
        <f>100*20</f>
        <v>2000</v>
      </c>
      <c r="F19" s="82" t="s">
        <v>22</v>
      </c>
      <c r="G19" s="82" t="s">
        <v>132</v>
      </c>
      <c r="H19" s="140" t="s">
        <v>52</v>
      </c>
      <c r="I19" s="140"/>
      <c r="J19" s="29"/>
      <c r="K19" s="29"/>
    </row>
    <row r="20" spans="1:11" s="149" customFormat="1" ht="38.25">
      <c r="A20" s="58">
        <v>14</v>
      </c>
      <c r="B20" s="137" t="s">
        <v>176</v>
      </c>
      <c r="C20" s="58" t="s">
        <v>11</v>
      </c>
      <c r="D20" s="58">
        <v>81</v>
      </c>
      <c r="E20" s="138">
        <v>2827.65</v>
      </c>
      <c r="F20" s="82" t="s">
        <v>14</v>
      </c>
      <c r="G20" s="82" t="s">
        <v>132</v>
      </c>
      <c r="H20" s="140" t="s">
        <v>52</v>
      </c>
      <c r="I20" s="140"/>
      <c r="J20" s="29"/>
      <c r="K20" s="29"/>
    </row>
    <row r="21" spans="1:11" s="149" customFormat="1" ht="38.25">
      <c r="A21" s="58">
        <v>15</v>
      </c>
      <c r="B21" s="137" t="s">
        <v>177</v>
      </c>
      <c r="C21" s="58" t="s">
        <v>11</v>
      </c>
      <c r="D21" s="58">
        <v>81</v>
      </c>
      <c r="E21" s="138">
        <v>2827.65</v>
      </c>
      <c r="F21" s="82" t="s">
        <v>14</v>
      </c>
      <c r="G21" s="82" t="s">
        <v>132</v>
      </c>
      <c r="H21" s="140" t="s">
        <v>52</v>
      </c>
      <c r="I21" s="140"/>
      <c r="J21" s="29"/>
      <c r="K21" s="29"/>
    </row>
    <row r="22" spans="1:11" s="149" customFormat="1" ht="38.25">
      <c r="A22" s="13">
        <v>16</v>
      </c>
      <c r="B22" s="137" t="s">
        <v>219</v>
      </c>
      <c r="C22" s="58" t="s">
        <v>7</v>
      </c>
      <c r="D22" s="58">
        <v>673</v>
      </c>
      <c r="E22" s="138">
        <v>0</v>
      </c>
      <c r="F22" s="82" t="s">
        <v>14</v>
      </c>
      <c r="G22" s="82" t="s">
        <v>223</v>
      </c>
      <c r="H22" s="140" t="s">
        <v>218</v>
      </c>
      <c r="I22" s="140"/>
      <c r="J22" s="29"/>
      <c r="K22" s="29"/>
    </row>
    <row r="23" spans="1:11" s="149" customFormat="1" ht="38.25">
      <c r="A23" s="58">
        <v>17</v>
      </c>
      <c r="B23" s="137" t="s">
        <v>220</v>
      </c>
      <c r="C23" s="58" t="s">
        <v>11</v>
      </c>
      <c r="D23" s="58">
        <v>11</v>
      </c>
      <c r="E23" s="138">
        <v>0</v>
      </c>
      <c r="F23" s="82" t="s">
        <v>14</v>
      </c>
      <c r="G23" s="82" t="s">
        <v>223</v>
      </c>
      <c r="H23" s="140" t="s">
        <v>218</v>
      </c>
      <c r="I23" s="140"/>
      <c r="J23" s="29"/>
      <c r="K23" s="29"/>
    </row>
    <row r="24" spans="1:11" s="149" customFormat="1" ht="38.25">
      <c r="A24" s="58">
        <v>18</v>
      </c>
      <c r="B24" s="137" t="s">
        <v>221</v>
      </c>
      <c r="C24" s="58" t="s">
        <v>11</v>
      </c>
      <c r="D24" s="58">
        <v>14</v>
      </c>
      <c r="E24" s="138">
        <v>0</v>
      </c>
      <c r="F24" s="82" t="s">
        <v>14</v>
      </c>
      <c r="G24" s="82" t="s">
        <v>223</v>
      </c>
      <c r="H24" s="140" t="s">
        <v>218</v>
      </c>
      <c r="I24" s="140"/>
      <c r="J24" s="29"/>
      <c r="K24" s="29"/>
    </row>
    <row r="25" spans="1:11" s="149" customFormat="1" ht="38.25">
      <c r="A25" s="13">
        <v>19</v>
      </c>
      <c r="B25" s="137" t="s">
        <v>222</v>
      </c>
      <c r="C25" s="58" t="s">
        <v>11</v>
      </c>
      <c r="D25" s="58">
        <v>49</v>
      </c>
      <c r="E25" s="138">
        <v>0</v>
      </c>
      <c r="F25" s="82" t="s">
        <v>14</v>
      </c>
      <c r="G25" s="82" t="s">
        <v>223</v>
      </c>
      <c r="H25" s="140" t="s">
        <v>218</v>
      </c>
      <c r="I25" s="140"/>
      <c r="J25" s="29"/>
      <c r="K25" s="29"/>
    </row>
    <row r="26" spans="1:11" s="149" customFormat="1" ht="38.25">
      <c r="A26" s="58">
        <v>20</v>
      </c>
      <c r="B26" s="137" t="s">
        <v>299</v>
      </c>
      <c r="C26" s="58" t="s">
        <v>7</v>
      </c>
      <c r="D26" s="58">
        <v>20</v>
      </c>
      <c r="E26" s="138">
        <v>700</v>
      </c>
      <c r="F26" s="82" t="s">
        <v>22</v>
      </c>
      <c r="G26" s="82" t="s">
        <v>132</v>
      </c>
      <c r="H26" s="140" t="s">
        <v>52</v>
      </c>
      <c r="I26" s="140"/>
      <c r="J26" s="29"/>
      <c r="K26" s="29"/>
    </row>
    <row r="27" spans="1:11" s="149" customFormat="1" ht="38.25">
      <c r="A27" s="58">
        <v>21</v>
      </c>
      <c r="B27" s="137" t="s">
        <v>298</v>
      </c>
      <c r="C27" s="58" t="s">
        <v>45</v>
      </c>
      <c r="D27" s="58">
        <v>40</v>
      </c>
      <c r="E27" s="138">
        <v>1400</v>
      </c>
      <c r="F27" s="82" t="s">
        <v>22</v>
      </c>
      <c r="G27" s="82" t="s">
        <v>132</v>
      </c>
      <c r="H27" s="140" t="s">
        <v>52</v>
      </c>
      <c r="I27" s="140"/>
      <c r="J27" s="29"/>
      <c r="K27" s="29"/>
    </row>
    <row r="28" spans="1:11" s="149" customFormat="1" ht="25.5">
      <c r="A28" s="13">
        <v>22</v>
      </c>
      <c r="B28" s="137" t="s">
        <v>256</v>
      </c>
      <c r="C28" s="58" t="s">
        <v>257</v>
      </c>
      <c r="D28" s="58">
        <v>65</v>
      </c>
      <c r="E28" s="173">
        <v>2275</v>
      </c>
      <c r="F28" s="82" t="s">
        <v>14</v>
      </c>
      <c r="G28" s="82" t="s">
        <v>263</v>
      </c>
      <c r="H28" s="140" t="s">
        <v>52</v>
      </c>
      <c r="I28" s="140"/>
      <c r="J28" s="29"/>
      <c r="K28" s="63"/>
    </row>
    <row r="29" spans="1:11" s="149" customFormat="1" ht="25.5">
      <c r="A29" s="58">
        <v>23</v>
      </c>
      <c r="B29" s="137" t="s">
        <v>258</v>
      </c>
      <c r="C29" s="58" t="s">
        <v>259</v>
      </c>
      <c r="D29" s="58" t="s">
        <v>260</v>
      </c>
      <c r="E29" s="173">
        <v>4550</v>
      </c>
      <c r="F29" s="82" t="s">
        <v>14</v>
      </c>
      <c r="G29" s="82" t="s">
        <v>264</v>
      </c>
      <c r="H29" s="140" t="s">
        <v>52</v>
      </c>
      <c r="I29" s="140"/>
      <c r="J29" s="29"/>
      <c r="K29" s="29"/>
    </row>
    <row r="30" spans="1:11" s="149" customFormat="1" ht="25.5">
      <c r="A30" s="58">
        <v>24</v>
      </c>
      <c r="B30" s="137" t="s">
        <v>125</v>
      </c>
      <c r="C30" s="58" t="s">
        <v>0</v>
      </c>
      <c r="D30" s="58">
        <v>51</v>
      </c>
      <c r="E30" s="173">
        <v>1785</v>
      </c>
      <c r="F30" s="82" t="s">
        <v>14</v>
      </c>
      <c r="G30" s="82" t="s">
        <v>265</v>
      </c>
      <c r="H30" s="140" t="s">
        <v>52</v>
      </c>
      <c r="I30" s="140"/>
      <c r="J30" s="29"/>
      <c r="K30" s="29"/>
    </row>
    <row r="31" spans="1:11" s="149" customFormat="1" ht="25.5">
      <c r="A31" s="13">
        <v>25</v>
      </c>
      <c r="B31" s="137" t="s">
        <v>261</v>
      </c>
      <c r="C31" s="58" t="s">
        <v>262</v>
      </c>
      <c r="D31" s="58">
        <v>14</v>
      </c>
      <c r="E31" s="173">
        <v>490</v>
      </c>
      <c r="F31" s="82" t="s">
        <v>14</v>
      </c>
      <c r="G31" s="82" t="s">
        <v>266</v>
      </c>
      <c r="H31" s="140" t="s">
        <v>52</v>
      </c>
      <c r="I31" s="140"/>
      <c r="J31" s="29"/>
      <c r="K31" s="29"/>
    </row>
    <row r="32" spans="1:11" s="149" customFormat="1" ht="38.25">
      <c r="A32" s="58">
        <v>26</v>
      </c>
      <c r="B32" s="137" t="s">
        <v>289</v>
      </c>
      <c r="C32" s="58" t="s">
        <v>290</v>
      </c>
      <c r="D32" s="58" t="s">
        <v>291</v>
      </c>
      <c r="E32" s="173">
        <v>4060</v>
      </c>
      <c r="F32" s="82" t="s">
        <v>295</v>
      </c>
      <c r="G32" s="82" t="s">
        <v>83</v>
      </c>
      <c r="H32" s="140" t="s">
        <v>52</v>
      </c>
      <c r="I32" s="140"/>
      <c r="J32" s="29"/>
      <c r="K32" s="29"/>
    </row>
    <row r="33" spans="1:11" s="149" customFormat="1" ht="38.25">
      <c r="A33" s="58">
        <v>27</v>
      </c>
      <c r="B33" s="137" t="s">
        <v>297</v>
      </c>
      <c r="C33" s="58" t="s">
        <v>11</v>
      </c>
      <c r="D33" s="58">
        <v>231</v>
      </c>
      <c r="E33" s="138">
        <v>1617</v>
      </c>
      <c r="F33" s="182" t="s">
        <v>337</v>
      </c>
      <c r="G33" s="82" t="s">
        <v>83</v>
      </c>
      <c r="H33" s="140" t="s">
        <v>52</v>
      </c>
      <c r="I33" s="140"/>
      <c r="J33" s="29"/>
      <c r="K33" s="29"/>
    </row>
    <row r="34" spans="1:11" s="149" customFormat="1" ht="38.25">
      <c r="A34" s="13">
        <v>28</v>
      </c>
      <c r="B34" s="137" t="s">
        <v>336</v>
      </c>
      <c r="C34" s="58" t="s">
        <v>11</v>
      </c>
      <c r="D34" s="58">
        <v>71</v>
      </c>
      <c r="E34" s="138"/>
      <c r="F34" s="183"/>
      <c r="G34" s="82" t="s">
        <v>83</v>
      </c>
      <c r="H34" s="140" t="s">
        <v>52</v>
      </c>
      <c r="I34" s="140"/>
      <c r="J34" s="29"/>
      <c r="K34" s="29"/>
    </row>
    <row r="35" spans="1:11" s="149" customFormat="1" ht="38.25">
      <c r="A35" s="58">
        <v>29</v>
      </c>
      <c r="B35" s="137" t="s">
        <v>334</v>
      </c>
      <c r="C35" s="58" t="s">
        <v>11</v>
      </c>
      <c r="D35" s="58">
        <f>375+36</f>
        <v>411</v>
      </c>
      <c r="E35" s="138"/>
      <c r="F35" s="183"/>
      <c r="G35" s="82" t="s">
        <v>83</v>
      </c>
      <c r="H35" s="140" t="s">
        <v>52</v>
      </c>
      <c r="I35" s="140"/>
      <c r="J35" s="29"/>
      <c r="K35" s="29"/>
    </row>
    <row r="36" spans="1:11" s="149" customFormat="1" ht="38.25">
      <c r="A36" s="58">
        <v>30</v>
      </c>
      <c r="B36" s="137" t="s">
        <v>335</v>
      </c>
      <c r="C36" s="58" t="s">
        <v>11</v>
      </c>
      <c r="D36" s="58">
        <f>173+33</f>
        <v>206</v>
      </c>
      <c r="E36" s="138"/>
      <c r="F36" s="184"/>
      <c r="G36" s="82" t="s">
        <v>83</v>
      </c>
      <c r="H36" s="140" t="s">
        <v>52</v>
      </c>
      <c r="I36" s="140"/>
      <c r="J36" s="29"/>
      <c r="K36" s="29"/>
    </row>
    <row r="37" spans="1:11" s="149" customFormat="1" ht="38.25">
      <c r="A37" s="13">
        <v>31</v>
      </c>
      <c r="B37" s="137" t="s">
        <v>327</v>
      </c>
      <c r="C37" s="58">
        <v>699</v>
      </c>
      <c r="D37" s="58"/>
      <c r="E37" s="138">
        <v>34950</v>
      </c>
      <c r="F37" s="82" t="s">
        <v>2</v>
      </c>
      <c r="G37" s="82" t="s">
        <v>83</v>
      </c>
      <c r="H37" s="140" t="s">
        <v>52</v>
      </c>
      <c r="I37" s="140"/>
      <c r="J37" s="29"/>
      <c r="K37" s="29"/>
    </row>
    <row r="38" spans="1:11" s="103" customFormat="1" ht="38.25">
      <c r="A38" s="58">
        <v>32</v>
      </c>
      <c r="B38" s="40" t="s">
        <v>333</v>
      </c>
      <c r="C38" s="13" t="s">
        <v>7</v>
      </c>
      <c r="D38" s="13">
        <v>35</v>
      </c>
      <c r="E38" s="41">
        <v>1225</v>
      </c>
      <c r="F38" s="136" t="s">
        <v>14</v>
      </c>
      <c r="G38" s="112" t="s">
        <v>83</v>
      </c>
      <c r="H38" s="39" t="s">
        <v>52</v>
      </c>
      <c r="I38" s="39"/>
      <c r="J38" s="1"/>
      <c r="K38" s="1"/>
    </row>
    <row r="39" spans="1:11" s="149" customFormat="1" ht="25.5">
      <c r="A39" s="58">
        <v>33</v>
      </c>
      <c r="B39" s="137" t="s">
        <v>348</v>
      </c>
      <c r="C39" s="58" t="s">
        <v>349</v>
      </c>
      <c r="D39" s="58" t="s">
        <v>350</v>
      </c>
      <c r="E39" s="191">
        <v>0</v>
      </c>
      <c r="F39" s="182" t="s">
        <v>211</v>
      </c>
      <c r="G39" s="182" t="s">
        <v>375</v>
      </c>
      <c r="H39" s="182" t="s">
        <v>52</v>
      </c>
      <c r="I39" s="182"/>
      <c r="J39" s="29"/>
      <c r="K39" s="29"/>
    </row>
    <row r="40" spans="1:11" s="149" customFormat="1" ht="25.5">
      <c r="A40" s="13">
        <v>34</v>
      </c>
      <c r="B40" s="137" t="s">
        <v>351</v>
      </c>
      <c r="C40" s="58" t="s">
        <v>352</v>
      </c>
      <c r="D40" s="58" t="s">
        <v>353</v>
      </c>
      <c r="E40" s="193"/>
      <c r="F40" s="183"/>
      <c r="G40" s="183"/>
      <c r="H40" s="183"/>
      <c r="I40" s="183"/>
      <c r="J40" s="29"/>
      <c r="K40" s="29"/>
    </row>
    <row r="41" spans="1:11" s="149" customFormat="1" ht="25.5" customHeight="1">
      <c r="A41" s="58">
        <v>35</v>
      </c>
      <c r="B41" s="137" t="s">
        <v>354</v>
      </c>
      <c r="C41" s="58" t="s">
        <v>355</v>
      </c>
      <c r="D41" s="58">
        <v>425</v>
      </c>
      <c r="E41" s="192"/>
      <c r="F41" s="184"/>
      <c r="G41" s="184"/>
      <c r="H41" s="184"/>
      <c r="I41" s="184"/>
      <c r="J41" s="29"/>
      <c r="K41" s="29"/>
    </row>
    <row r="42" spans="1:11" s="149" customFormat="1" ht="25.5" customHeight="1">
      <c r="A42" s="58">
        <v>36</v>
      </c>
      <c r="B42" s="137" t="s">
        <v>356</v>
      </c>
      <c r="C42" s="58" t="s">
        <v>3</v>
      </c>
      <c r="D42" s="58">
        <v>1742</v>
      </c>
      <c r="E42" s="191">
        <v>200000</v>
      </c>
      <c r="F42" s="182" t="s">
        <v>211</v>
      </c>
      <c r="G42" s="182" t="s">
        <v>374</v>
      </c>
      <c r="H42" s="182" t="s">
        <v>52</v>
      </c>
      <c r="I42" s="182"/>
      <c r="J42" s="29"/>
      <c r="K42" s="29"/>
    </row>
    <row r="43" spans="1:11" s="149" customFormat="1" ht="25.5" customHeight="1">
      <c r="A43" s="13">
        <v>37</v>
      </c>
      <c r="B43" s="137" t="s">
        <v>357</v>
      </c>
      <c r="C43" s="58" t="s">
        <v>3</v>
      </c>
      <c r="D43" s="58">
        <v>1177</v>
      </c>
      <c r="E43" s="193"/>
      <c r="F43" s="183"/>
      <c r="G43" s="183"/>
      <c r="H43" s="183"/>
      <c r="I43" s="183"/>
      <c r="J43" s="29"/>
      <c r="K43" s="29"/>
    </row>
    <row r="44" spans="1:11" s="149" customFormat="1" ht="25.5" customHeight="1">
      <c r="A44" s="58">
        <v>38</v>
      </c>
      <c r="B44" s="137" t="s">
        <v>358</v>
      </c>
      <c r="C44" s="58" t="s">
        <v>355</v>
      </c>
      <c r="D44" s="58">
        <v>547</v>
      </c>
      <c r="E44" s="193"/>
      <c r="F44" s="183"/>
      <c r="G44" s="183"/>
      <c r="H44" s="183"/>
      <c r="I44" s="183"/>
      <c r="J44" s="29"/>
      <c r="K44" s="29"/>
    </row>
    <row r="45" spans="1:11" s="149" customFormat="1" ht="25.5" customHeight="1">
      <c r="A45" s="58">
        <v>39</v>
      </c>
      <c r="B45" s="137" t="s">
        <v>359</v>
      </c>
      <c r="C45" s="58" t="s">
        <v>0</v>
      </c>
      <c r="D45" s="58">
        <v>255</v>
      </c>
      <c r="E45" s="193"/>
      <c r="F45" s="183"/>
      <c r="G45" s="183"/>
      <c r="H45" s="183"/>
      <c r="I45" s="183"/>
      <c r="J45" s="29"/>
      <c r="K45" s="29"/>
    </row>
    <row r="46" spans="1:11" s="149" customFormat="1" ht="25.5" customHeight="1">
      <c r="A46" s="13">
        <v>40</v>
      </c>
      <c r="B46" s="137" t="s">
        <v>360</v>
      </c>
      <c r="C46" s="58" t="s">
        <v>3</v>
      </c>
      <c r="D46" s="58">
        <v>71</v>
      </c>
      <c r="E46" s="192"/>
      <c r="F46" s="184"/>
      <c r="G46" s="184"/>
      <c r="H46" s="184"/>
      <c r="I46" s="184"/>
      <c r="J46" s="29"/>
      <c r="K46" s="29"/>
    </row>
    <row r="47" spans="1:11" s="149" customFormat="1" ht="38.25">
      <c r="A47" s="58">
        <v>41</v>
      </c>
      <c r="B47" s="137" t="s">
        <v>368</v>
      </c>
      <c r="C47" s="58" t="s">
        <v>371</v>
      </c>
      <c r="D47" s="58">
        <v>109</v>
      </c>
      <c r="E47" s="173">
        <v>3270</v>
      </c>
      <c r="F47" s="82" t="s">
        <v>14</v>
      </c>
      <c r="G47" s="82" t="s">
        <v>83</v>
      </c>
      <c r="H47" s="140" t="s">
        <v>52</v>
      </c>
      <c r="I47" s="140"/>
      <c r="J47" s="29"/>
      <c r="K47" s="29"/>
    </row>
    <row r="48" spans="1:11" s="149" customFormat="1" ht="38.25">
      <c r="A48" s="58">
        <v>42</v>
      </c>
      <c r="B48" s="137" t="s">
        <v>369</v>
      </c>
      <c r="C48" s="58" t="s">
        <v>372</v>
      </c>
      <c r="D48" s="58">
        <v>14</v>
      </c>
      <c r="E48" s="173">
        <v>420</v>
      </c>
      <c r="F48" s="82" t="s">
        <v>14</v>
      </c>
      <c r="G48" s="82" t="s">
        <v>83</v>
      </c>
      <c r="H48" s="140" t="s">
        <v>273</v>
      </c>
      <c r="I48" s="140"/>
      <c r="J48" s="29"/>
      <c r="K48" s="29"/>
    </row>
    <row r="49" spans="1:11" s="149" customFormat="1" ht="38.25">
      <c r="A49" s="13">
        <v>43</v>
      </c>
      <c r="B49" s="137" t="s">
        <v>370</v>
      </c>
      <c r="C49" s="58" t="s">
        <v>3</v>
      </c>
      <c r="D49" s="58">
        <v>250</v>
      </c>
      <c r="E49" s="173">
        <v>7500</v>
      </c>
      <c r="F49" s="82" t="s">
        <v>14</v>
      </c>
      <c r="G49" s="82" t="s">
        <v>83</v>
      </c>
      <c r="H49" s="140" t="s">
        <v>210</v>
      </c>
      <c r="I49" s="140"/>
      <c r="J49" s="29"/>
      <c r="K49" s="29"/>
    </row>
    <row r="50" spans="1:11" s="103" customFormat="1" ht="38.25">
      <c r="A50" s="58">
        <v>44</v>
      </c>
      <c r="B50" s="40" t="s">
        <v>180</v>
      </c>
      <c r="C50" s="13" t="s">
        <v>11</v>
      </c>
      <c r="D50" s="13">
        <v>141</v>
      </c>
      <c r="E50" s="41">
        <v>4580.38</v>
      </c>
      <c r="F50" s="112" t="s">
        <v>14</v>
      </c>
      <c r="G50" s="112" t="s">
        <v>132</v>
      </c>
      <c r="H50" s="39" t="s">
        <v>52</v>
      </c>
      <c r="I50" s="39"/>
      <c r="J50" s="1"/>
      <c r="K50" s="1"/>
    </row>
    <row r="51" spans="1:11" s="103" customFormat="1" ht="38.25">
      <c r="A51" s="13">
        <v>45</v>
      </c>
      <c r="B51" s="40" t="s">
        <v>181</v>
      </c>
      <c r="C51" s="13" t="s">
        <v>11</v>
      </c>
      <c r="D51" s="13">
        <v>100</v>
      </c>
      <c r="E51" s="41">
        <v>2481.75</v>
      </c>
      <c r="F51" s="112" t="s">
        <v>14</v>
      </c>
      <c r="G51" s="112" t="s">
        <v>132</v>
      </c>
      <c r="H51" s="39" t="s">
        <v>52</v>
      </c>
      <c r="I51" s="39"/>
      <c r="J51" s="1"/>
      <c r="K51" s="1"/>
    </row>
    <row r="52" spans="1:11" s="103" customFormat="1" ht="38.25">
      <c r="A52" s="13">
        <v>46</v>
      </c>
      <c r="B52" s="40" t="s">
        <v>333</v>
      </c>
      <c r="C52" s="13"/>
      <c r="D52" s="13">
        <v>35</v>
      </c>
      <c r="E52" s="41">
        <v>1225</v>
      </c>
      <c r="F52" s="112" t="s">
        <v>14</v>
      </c>
      <c r="G52" s="112" t="s">
        <v>132</v>
      </c>
      <c r="H52" s="39" t="s">
        <v>273</v>
      </c>
      <c r="I52" s="39"/>
      <c r="J52" s="1"/>
      <c r="K52" s="1"/>
    </row>
    <row r="53" spans="1:10" ht="12.75">
      <c r="A53" s="58"/>
      <c r="B53" s="59"/>
      <c r="C53" s="59" t="s">
        <v>4</v>
      </c>
      <c r="D53" s="59"/>
      <c r="E53" s="60">
        <f>SUM(E7:E51)</f>
        <v>295543.87</v>
      </c>
      <c r="F53" s="83"/>
      <c r="G53" s="82"/>
      <c r="H53" s="61"/>
      <c r="I53" s="39"/>
      <c r="J53" s="29"/>
    </row>
    <row r="54" spans="1:9" ht="12.75">
      <c r="A54" s="53"/>
      <c r="B54" s="45"/>
      <c r="C54" s="45"/>
      <c r="D54" s="45"/>
      <c r="E54" s="46"/>
      <c r="F54" s="87"/>
      <c r="G54" s="87"/>
      <c r="H54" s="47"/>
      <c r="I54" s="47"/>
    </row>
    <row r="55" spans="1:10" ht="12.75">
      <c r="A55" s="62" t="s">
        <v>24</v>
      </c>
      <c r="B55" s="29"/>
      <c r="C55" s="29"/>
      <c r="D55" s="29"/>
      <c r="E55" s="29"/>
      <c r="F55" s="84"/>
      <c r="G55" s="84"/>
      <c r="H55" s="63"/>
      <c r="I55" s="63"/>
      <c r="J55" s="29"/>
    </row>
    <row r="56" spans="1:9" ht="38.25">
      <c r="A56" s="73" t="s">
        <v>10</v>
      </c>
      <c r="B56" s="73" t="s">
        <v>71</v>
      </c>
      <c r="C56" s="73" t="s">
        <v>19</v>
      </c>
      <c r="D56" s="73" t="s">
        <v>12</v>
      </c>
      <c r="E56" s="73" t="s">
        <v>16</v>
      </c>
      <c r="F56" s="86" t="s">
        <v>72</v>
      </c>
      <c r="G56" s="86" t="s">
        <v>73</v>
      </c>
      <c r="H56" s="73" t="s">
        <v>43</v>
      </c>
      <c r="I56" s="73" t="s">
        <v>20</v>
      </c>
    </row>
    <row r="57" spans="1:9" s="29" customFormat="1" ht="38.25">
      <c r="A57" s="58"/>
      <c r="B57" s="58" t="s">
        <v>25</v>
      </c>
      <c r="C57" s="58" t="s">
        <v>5</v>
      </c>
      <c r="D57" s="58">
        <v>528</v>
      </c>
      <c r="E57" s="168">
        <v>16368</v>
      </c>
      <c r="F57" s="82" t="s">
        <v>14</v>
      </c>
      <c r="G57" s="82" t="s">
        <v>84</v>
      </c>
      <c r="H57" s="141" t="s">
        <v>52</v>
      </c>
      <c r="I57" s="140"/>
    </row>
    <row r="58" spans="1:9" s="29" customFormat="1" ht="38.25">
      <c r="A58" s="58"/>
      <c r="B58" s="58" t="s">
        <v>185</v>
      </c>
      <c r="C58" s="58" t="s">
        <v>7</v>
      </c>
      <c r="D58" s="58">
        <v>897</v>
      </c>
      <c r="E58" s="168">
        <v>4485</v>
      </c>
      <c r="F58" s="82" t="s">
        <v>14</v>
      </c>
      <c r="G58" s="82" t="s">
        <v>84</v>
      </c>
      <c r="H58" s="141" t="s">
        <v>52</v>
      </c>
      <c r="I58" s="140"/>
    </row>
    <row r="59" spans="1:9" s="29" customFormat="1" ht="38.25">
      <c r="A59" s="58"/>
      <c r="B59" s="58" t="s">
        <v>186</v>
      </c>
      <c r="C59" s="58" t="s">
        <v>7</v>
      </c>
      <c r="D59" s="58">
        <v>220</v>
      </c>
      <c r="E59" s="168">
        <v>1100</v>
      </c>
      <c r="F59" s="82" t="s">
        <v>14</v>
      </c>
      <c r="G59" s="82" t="s">
        <v>84</v>
      </c>
      <c r="H59" s="141" t="s">
        <v>52</v>
      </c>
      <c r="I59" s="140"/>
    </row>
    <row r="60" spans="1:9" s="29" customFormat="1" ht="38.25">
      <c r="A60" s="58"/>
      <c r="B60" s="58" t="s">
        <v>154</v>
      </c>
      <c r="C60" s="58" t="s">
        <v>7</v>
      </c>
      <c r="D60" s="58">
        <v>231</v>
      </c>
      <c r="E60" s="168">
        <f>231*3</f>
        <v>693</v>
      </c>
      <c r="F60" s="82" t="s">
        <v>13</v>
      </c>
      <c r="G60" s="82" t="s">
        <v>84</v>
      </c>
      <c r="H60" s="141" t="s">
        <v>52</v>
      </c>
      <c r="I60" s="140"/>
    </row>
    <row r="61" spans="1:9" s="29" customFormat="1" ht="38.25">
      <c r="A61" s="58"/>
      <c r="B61" s="58" t="s">
        <v>155</v>
      </c>
      <c r="C61" s="58" t="s">
        <v>7</v>
      </c>
      <c r="D61" s="58">
        <v>4</v>
      </c>
      <c r="E61" s="168">
        <f>4*3</f>
        <v>12</v>
      </c>
      <c r="F61" s="82" t="s">
        <v>13</v>
      </c>
      <c r="G61" s="82" t="s">
        <v>84</v>
      </c>
      <c r="H61" s="141" t="s">
        <v>52</v>
      </c>
      <c r="I61" s="140"/>
    </row>
    <row r="62" spans="1:9" s="29" customFormat="1" ht="38.25">
      <c r="A62" s="58"/>
      <c r="B62" s="58" t="s">
        <v>156</v>
      </c>
      <c r="C62" s="58" t="s">
        <v>7</v>
      </c>
      <c r="D62" s="58">
        <v>65</v>
      </c>
      <c r="E62" s="168">
        <f>65*3</f>
        <v>195</v>
      </c>
      <c r="F62" s="82" t="s">
        <v>13</v>
      </c>
      <c r="G62" s="82" t="s">
        <v>84</v>
      </c>
      <c r="H62" s="141" t="s">
        <v>52</v>
      </c>
      <c r="I62" s="140"/>
    </row>
    <row r="63" spans="1:9" s="29" customFormat="1" ht="38.25">
      <c r="A63" s="58"/>
      <c r="B63" s="58" t="s">
        <v>157</v>
      </c>
      <c r="C63" s="58" t="s">
        <v>7</v>
      </c>
      <c r="D63" s="58">
        <v>420</v>
      </c>
      <c r="E63" s="168">
        <f>420*3</f>
        <v>1260</v>
      </c>
      <c r="F63" s="82" t="s">
        <v>13</v>
      </c>
      <c r="G63" s="82" t="s">
        <v>84</v>
      </c>
      <c r="H63" s="141" t="s">
        <v>52</v>
      </c>
      <c r="I63" s="140"/>
    </row>
    <row r="64" spans="1:9" s="29" customFormat="1" ht="38.25">
      <c r="A64" s="58"/>
      <c r="B64" s="58" t="s">
        <v>158</v>
      </c>
      <c r="C64" s="58" t="s">
        <v>7</v>
      </c>
      <c r="D64" s="58">
        <v>64</v>
      </c>
      <c r="E64" s="168">
        <f>64*3</f>
        <v>192</v>
      </c>
      <c r="F64" s="82" t="s">
        <v>13</v>
      </c>
      <c r="G64" s="82" t="s">
        <v>84</v>
      </c>
      <c r="H64" s="141" t="s">
        <v>52</v>
      </c>
      <c r="I64" s="140"/>
    </row>
    <row r="65" spans="1:9" s="29" customFormat="1" ht="38.25">
      <c r="A65" s="58"/>
      <c r="B65" s="58" t="s">
        <v>105</v>
      </c>
      <c r="C65" s="58" t="s">
        <v>7</v>
      </c>
      <c r="D65" s="58">
        <v>430</v>
      </c>
      <c r="E65" s="168">
        <v>430</v>
      </c>
      <c r="F65" s="82" t="s">
        <v>14</v>
      </c>
      <c r="G65" s="82" t="s">
        <v>84</v>
      </c>
      <c r="H65" s="141" t="s">
        <v>52</v>
      </c>
      <c r="I65" s="140"/>
    </row>
    <row r="66" spans="1:9" s="29" customFormat="1" ht="38.25">
      <c r="A66" s="58"/>
      <c r="B66" s="58" t="s">
        <v>106</v>
      </c>
      <c r="C66" s="58" t="s">
        <v>1</v>
      </c>
      <c r="D66" s="58">
        <v>11</v>
      </c>
      <c r="E66" s="168">
        <v>11</v>
      </c>
      <c r="F66" s="82" t="s">
        <v>14</v>
      </c>
      <c r="G66" s="82" t="s">
        <v>84</v>
      </c>
      <c r="H66" s="141" t="s">
        <v>52</v>
      </c>
      <c r="I66" s="140"/>
    </row>
    <row r="67" spans="1:9" s="29" customFormat="1" ht="38.25">
      <c r="A67" s="58"/>
      <c r="B67" s="58" t="s">
        <v>107</v>
      </c>
      <c r="C67" s="58" t="s">
        <v>1</v>
      </c>
      <c r="D67" s="58">
        <v>968</v>
      </c>
      <c r="E67" s="168">
        <v>968</v>
      </c>
      <c r="F67" s="82" t="s">
        <v>14</v>
      </c>
      <c r="G67" s="82" t="s">
        <v>84</v>
      </c>
      <c r="H67" s="141" t="s">
        <v>52</v>
      </c>
      <c r="I67" s="140"/>
    </row>
    <row r="68" spans="1:9" s="29" customFormat="1" ht="38.25">
      <c r="A68" s="58"/>
      <c r="B68" s="58" t="s">
        <v>108</v>
      </c>
      <c r="C68" s="58" t="s">
        <v>7</v>
      </c>
      <c r="D68" s="58">
        <v>1955</v>
      </c>
      <c r="E68" s="168">
        <v>1955</v>
      </c>
      <c r="F68" s="82" t="s">
        <v>14</v>
      </c>
      <c r="G68" s="82" t="s">
        <v>84</v>
      </c>
      <c r="H68" s="141" t="s">
        <v>52</v>
      </c>
      <c r="I68" s="140"/>
    </row>
    <row r="69" spans="1:9" ht="12.75">
      <c r="A69" s="20"/>
      <c r="B69" s="42"/>
      <c r="C69" s="42" t="s">
        <v>4</v>
      </c>
      <c r="D69" s="42"/>
      <c r="E69" s="64">
        <f>SUM(E57:E68)</f>
        <v>27669</v>
      </c>
      <c r="F69" s="88"/>
      <c r="G69" s="88"/>
      <c r="H69" s="44"/>
      <c r="I69" s="44"/>
    </row>
    <row r="70" spans="2:9" ht="12.75">
      <c r="B70" s="45"/>
      <c r="C70" s="45"/>
      <c r="D70" s="45"/>
      <c r="E70" s="65"/>
      <c r="F70" s="87"/>
      <c r="G70" s="87"/>
      <c r="H70" s="47"/>
      <c r="I70" s="47"/>
    </row>
    <row r="71" spans="1:9" ht="12.75">
      <c r="A71" s="29"/>
      <c r="B71" s="66"/>
      <c r="C71" s="66"/>
      <c r="D71" s="66"/>
      <c r="E71" s="67"/>
      <c r="F71" s="89"/>
      <c r="G71" s="89"/>
      <c r="H71" s="68"/>
      <c r="I71" s="68"/>
    </row>
    <row r="72" spans="1:9" ht="12.75">
      <c r="A72" s="69" t="s">
        <v>34</v>
      </c>
      <c r="B72" s="29"/>
      <c r="C72" s="29"/>
      <c r="D72" s="29"/>
      <c r="E72" s="29"/>
      <c r="F72" s="84"/>
      <c r="G72" s="84"/>
      <c r="H72" s="63"/>
      <c r="I72" s="63"/>
    </row>
    <row r="73" spans="1:9" ht="38.25">
      <c r="A73" s="73" t="s">
        <v>10</v>
      </c>
      <c r="B73" s="73" t="s">
        <v>71</v>
      </c>
      <c r="C73" s="73" t="s">
        <v>19</v>
      </c>
      <c r="D73" s="73" t="s">
        <v>12</v>
      </c>
      <c r="E73" s="73" t="s">
        <v>16</v>
      </c>
      <c r="F73" s="86" t="s">
        <v>72</v>
      </c>
      <c r="G73" s="86" t="s">
        <v>73</v>
      </c>
      <c r="H73" s="73" t="s">
        <v>43</v>
      </c>
      <c r="I73" s="73" t="s">
        <v>20</v>
      </c>
    </row>
    <row r="74" spans="1:14" s="135" customFormat="1" ht="12.75">
      <c r="A74" s="58"/>
      <c r="B74" s="58"/>
      <c r="C74" s="58"/>
      <c r="D74" s="58"/>
      <c r="E74" s="148"/>
      <c r="F74" s="139"/>
      <c r="G74" s="140"/>
      <c r="H74" s="140"/>
      <c r="I74" s="29"/>
      <c r="J74" s="29"/>
      <c r="N74" s="146"/>
    </row>
    <row r="75" spans="1:9" ht="12.75">
      <c r="A75" s="32"/>
      <c r="B75" s="59"/>
      <c r="C75" s="59" t="s">
        <v>4</v>
      </c>
      <c r="D75" s="59" t="s">
        <v>11</v>
      </c>
      <c r="E75" s="60">
        <f>SUM(E74:E74)</f>
        <v>0</v>
      </c>
      <c r="F75" s="83"/>
      <c r="G75" s="83"/>
      <c r="H75" s="61"/>
      <c r="I75" s="61"/>
    </row>
    <row r="76" spans="2:9" ht="12.75">
      <c r="B76" s="45"/>
      <c r="C76" s="45"/>
      <c r="D76" s="45"/>
      <c r="E76" s="46"/>
      <c r="F76" s="87"/>
      <c r="G76" s="87"/>
      <c r="H76" s="47"/>
      <c r="I76" s="47"/>
    </row>
    <row r="77" spans="1:9" ht="12.75">
      <c r="A77" s="48" t="s">
        <v>26</v>
      </c>
      <c r="H77" s="6"/>
      <c r="I77" s="6"/>
    </row>
    <row r="78" spans="1:9" ht="43.5" customHeight="1">
      <c r="A78" s="73" t="s">
        <v>10</v>
      </c>
      <c r="B78" s="73" t="s">
        <v>71</v>
      </c>
      <c r="C78" s="73" t="s">
        <v>19</v>
      </c>
      <c r="D78" s="73" t="s">
        <v>12</v>
      </c>
      <c r="E78" s="73" t="s">
        <v>16</v>
      </c>
      <c r="F78" s="86" t="s">
        <v>72</v>
      </c>
      <c r="G78" s="86" t="s">
        <v>73</v>
      </c>
      <c r="H78" s="73" t="s">
        <v>43</v>
      </c>
      <c r="I78" s="73" t="s">
        <v>20</v>
      </c>
    </row>
    <row r="79" spans="1:10" s="29" customFormat="1" ht="12.75">
      <c r="A79" s="58"/>
      <c r="B79" s="58"/>
      <c r="C79" s="58"/>
      <c r="D79" s="58"/>
      <c r="E79" s="148"/>
      <c r="F79" s="82"/>
      <c r="G79" s="82"/>
      <c r="H79" s="158"/>
      <c r="I79" s="140"/>
      <c r="J79" s="149"/>
    </row>
    <row r="80" spans="1:10" s="29" customFormat="1" ht="12.75">
      <c r="A80" s="144"/>
      <c r="B80" s="144"/>
      <c r="C80" s="144"/>
      <c r="D80" s="144"/>
      <c r="E80" s="169"/>
      <c r="F80" s="170"/>
      <c r="G80" s="170"/>
      <c r="H80" s="171"/>
      <c r="I80" s="157"/>
      <c r="J80" s="149"/>
    </row>
    <row r="81" spans="1:10" s="32" customFormat="1" ht="12.75">
      <c r="A81" s="58"/>
      <c r="B81" s="58"/>
      <c r="C81" s="58"/>
      <c r="D81" s="159"/>
      <c r="E81" s="140"/>
      <c r="F81" s="139"/>
      <c r="G81" s="139"/>
      <c r="H81" s="140"/>
      <c r="I81" s="140"/>
      <c r="J81" s="172"/>
    </row>
    <row r="82" spans="1:9" ht="12.75">
      <c r="A82" s="122"/>
      <c r="B82" s="55"/>
      <c r="C82" s="55" t="s">
        <v>4</v>
      </c>
      <c r="D82" s="55"/>
      <c r="E82" s="123">
        <f>SUM(E79:E81)</f>
        <v>0</v>
      </c>
      <c r="F82" s="124"/>
      <c r="G82" s="124"/>
      <c r="H82" s="125"/>
      <c r="I82" s="126"/>
    </row>
    <row r="83" spans="2:9" ht="12.75">
      <c r="B83" s="45"/>
      <c r="C83" s="45"/>
      <c r="D83" s="45"/>
      <c r="E83" s="65"/>
      <c r="F83" s="87"/>
      <c r="G83" s="87"/>
      <c r="H83" s="47"/>
      <c r="I83" s="47"/>
    </row>
    <row r="84" spans="1:9" ht="12.75">
      <c r="A84" s="48" t="s">
        <v>27</v>
      </c>
      <c r="H84" s="6"/>
      <c r="I84" s="6"/>
    </row>
    <row r="85" spans="1:10" ht="42" customHeight="1">
      <c r="A85" s="73" t="s">
        <v>10</v>
      </c>
      <c r="B85" s="73" t="s">
        <v>71</v>
      </c>
      <c r="C85" s="73" t="s">
        <v>19</v>
      </c>
      <c r="D85" s="73" t="s">
        <v>12</v>
      </c>
      <c r="E85" s="73" t="s">
        <v>16</v>
      </c>
      <c r="F85" s="86" t="s">
        <v>72</v>
      </c>
      <c r="G85" s="86" t="s">
        <v>73</v>
      </c>
      <c r="H85" s="73" t="s">
        <v>43</v>
      </c>
      <c r="I85" s="73" t="s">
        <v>20</v>
      </c>
      <c r="J85" s="1"/>
    </row>
    <row r="86" spans="1:9" ht="12.75">
      <c r="A86" s="32"/>
      <c r="B86" s="59"/>
      <c r="C86" s="59" t="s">
        <v>4</v>
      </c>
      <c r="D86" s="59"/>
      <c r="E86" s="60"/>
      <c r="F86" s="83"/>
      <c r="G86" s="83"/>
      <c r="H86" s="61"/>
      <c r="I86" s="61"/>
    </row>
    <row r="87" spans="1:9" ht="12.75">
      <c r="A87" s="29"/>
      <c r="B87" s="66"/>
      <c r="C87" s="66"/>
      <c r="D87" s="66"/>
      <c r="E87" s="67"/>
      <c r="F87" s="89"/>
      <c r="G87" s="89"/>
      <c r="H87" s="68"/>
      <c r="I87" s="68"/>
    </row>
    <row r="88" spans="1:9" ht="12.75">
      <c r="A88" s="69" t="s">
        <v>28</v>
      </c>
      <c r="B88" s="29"/>
      <c r="C88" s="29"/>
      <c r="D88" s="29"/>
      <c r="E88" s="29"/>
      <c r="F88" s="84"/>
      <c r="G88" s="84"/>
      <c r="H88" s="63"/>
      <c r="I88" s="63"/>
    </row>
    <row r="89" spans="1:9" ht="43.5" customHeight="1">
      <c r="A89" s="73" t="s">
        <v>10</v>
      </c>
      <c r="B89" s="73" t="s">
        <v>71</v>
      </c>
      <c r="C89" s="73" t="s">
        <v>19</v>
      </c>
      <c r="D89" s="73" t="s">
        <v>12</v>
      </c>
      <c r="E89" s="73" t="s">
        <v>16</v>
      </c>
      <c r="F89" s="86" t="s">
        <v>72</v>
      </c>
      <c r="G89" s="86" t="s">
        <v>73</v>
      </c>
      <c r="H89" s="73" t="s">
        <v>43</v>
      </c>
      <c r="I89" s="73" t="s">
        <v>20</v>
      </c>
    </row>
    <row r="90" spans="1:9" s="29" customFormat="1" ht="38.25">
      <c r="A90" s="58"/>
      <c r="B90" s="58" t="s">
        <v>178</v>
      </c>
      <c r="C90" s="58" t="s">
        <v>3</v>
      </c>
      <c r="D90" s="58">
        <v>636</v>
      </c>
      <c r="E90" s="168">
        <v>7085.04</v>
      </c>
      <c r="F90" s="82" t="s">
        <v>14</v>
      </c>
      <c r="G90" s="82" t="s">
        <v>84</v>
      </c>
      <c r="H90" s="158" t="s">
        <v>52</v>
      </c>
      <c r="I90" s="140"/>
    </row>
    <row r="91" spans="1:9" s="29" customFormat="1" ht="38.25">
      <c r="A91" s="58"/>
      <c r="B91" s="58" t="s">
        <v>179</v>
      </c>
      <c r="C91" s="58" t="s">
        <v>0</v>
      </c>
      <c r="D91" s="58">
        <v>65</v>
      </c>
      <c r="E91" s="168">
        <v>724.1</v>
      </c>
      <c r="F91" s="82" t="s">
        <v>14</v>
      </c>
      <c r="G91" s="82" t="s">
        <v>84</v>
      </c>
      <c r="H91" s="158" t="s">
        <v>52</v>
      </c>
      <c r="I91" s="140"/>
    </row>
    <row r="92" spans="1:9" s="29" customFormat="1" ht="38.25">
      <c r="A92" s="58"/>
      <c r="B92" s="58" t="s">
        <v>112</v>
      </c>
      <c r="C92" s="58" t="s">
        <v>3</v>
      </c>
      <c r="D92" s="58">
        <v>64</v>
      </c>
      <c r="E92" s="168">
        <v>606.12</v>
      </c>
      <c r="F92" s="82" t="s">
        <v>14</v>
      </c>
      <c r="G92" s="82" t="s">
        <v>84</v>
      </c>
      <c r="H92" s="158" t="s">
        <v>52</v>
      </c>
      <c r="I92" s="140"/>
    </row>
    <row r="93" spans="1:9" s="29" customFormat="1" ht="38.25">
      <c r="A93" s="58"/>
      <c r="B93" s="58" t="s">
        <v>367</v>
      </c>
      <c r="C93" s="58" t="s">
        <v>3</v>
      </c>
      <c r="D93" s="58">
        <v>6480</v>
      </c>
      <c r="E93" s="168">
        <v>61560</v>
      </c>
      <c r="F93" s="82" t="s">
        <v>211</v>
      </c>
      <c r="G93" s="82" t="s">
        <v>84</v>
      </c>
      <c r="H93" s="158" t="s">
        <v>52</v>
      </c>
      <c r="I93" s="175"/>
    </row>
    <row r="94" spans="1:11" s="26" customFormat="1" ht="12.75">
      <c r="A94" s="32"/>
      <c r="B94" s="59"/>
      <c r="C94" s="59" t="s">
        <v>4</v>
      </c>
      <c r="D94" s="59"/>
      <c r="E94" s="60">
        <f>SUM(E90:E93)</f>
        <v>69975.26</v>
      </c>
      <c r="F94" s="83"/>
      <c r="G94" s="83"/>
      <c r="H94" s="61"/>
      <c r="I94" s="95"/>
      <c r="J94" s="1"/>
      <c r="K94" s="1"/>
    </row>
    <row r="95" spans="1:11" s="26" customFormat="1" ht="12.75">
      <c r="A95" s="29"/>
      <c r="B95" s="66"/>
      <c r="C95" s="66"/>
      <c r="D95" s="66"/>
      <c r="E95" s="70"/>
      <c r="F95" s="89"/>
      <c r="G95" s="89"/>
      <c r="H95" s="68"/>
      <c r="I95" s="68"/>
      <c r="J95" s="1"/>
      <c r="K95" s="1"/>
    </row>
    <row r="96" spans="1:9" ht="12.75">
      <c r="A96" s="29"/>
      <c r="B96" s="66"/>
      <c r="C96" s="66"/>
      <c r="D96" s="66"/>
      <c r="E96" s="70"/>
      <c r="F96" s="89"/>
      <c r="G96" s="89"/>
      <c r="H96" s="68"/>
      <c r="I96" s="68"/>
    </row>
    <row r="97" spans="1:9" ht="12.75">
      <c r="A97" s="48" t="s">
        <v>6</v>
      </c>
      <c r="H97" s="6"/>
      <c r="I97" s="6"/>
    </row>
    <row r="98" spans="1:9" ht="47.25" customHeight="1">
      <c r="A98" s="73" t="s">
        <v>10</v>
      </c>
      <c r="B98" s="73" t="s">
        <v>71</v>
      </c>
      <c r="C98" s="73" t="s">
        <v>19</v>
      </c>
      <c r="D98" s="73" t="s">
        <v>12</v>
      </c>
      <c r="E98" s="73" t="s">
        <v>16</v>
      </c>
      <c r="F98" s="86" t="s">
        <v>72</v>
      </c>
      <c r="G98" s="86" t="s">
        <v>73</v>
      </c>
      <c r="H98" s="73" t="s">
        <v>43</v>
      </c>
      <c r="I98" s="73" t="s">
        <v>20</v>
      </c>
    </row>
    <row r="99" spans="1:9" s="29" customFormat="1" ht="25.5">
      <c r="A99" s="58"/>
      <c r="B99" s="58" t="s">
        <v>214</v>
      </c>
      <c r="C99" s="58" t="s">
        <v>189</v>
      </c>
      <c r="D99" s="58">
        <v>4957</v>
      </c>
      <c r="E99" s="148">
        <v>39062.76</v>
      </c>
      <c r="F99" s="82" t="s">
        <v>14</v>
      </c>
      <c r="G99" s="82" t="s">
        <v>213</v>
      </c>
      <c r="H99" s="158" t="s">
        <v>218</v>
      </c>
      <c r="I99" s="140"/>
    </row>
    <row r="100" spans="1:9" s="29" customFormat="1" ht="25.5">
      <c r="A100" s="58"/>
      <c r="B100" s="58" t="s">
        <v>215</v>
      </c>
      <c r="C100" s="58" t="s">
        <v>7</v>
      </c>
      <c r="D100" s="58">
        <v>10</v>
      </c>
      <c r="E100" s="148">
        <v>0</v>
      </c>
      <c r="F100" s="82" t="s">
        <v>14</v>
      </c>
      <c r="G100" s="82" t="s">
        <v>213</v>
      </c>
      <c r="H100" s="158" t="s">
        <v>218</v>
      </c>
      <c r="I100" s="140"/>
    </row>
    <row r="101" spans="1:9" s="29" customFormat="1" ht="25.5">
      <c r="A101" s="58"/>
      <c r="B101" s="58" t="s">
        <v>216</v>
      </c>
      <c r="C101" s="58" t="s">
        <v>7</v>
      </c>
      <c r="D101" s="58">
        <v>32</v>
      </c>
      <c r="E101" s="148">
        <v>0</v>
      </c>
      <c r="F101" s="82" t="s">
        <v>14</v>
      </c>
      <c r="G101" s="82" t="s">
        <v>213</v>
      </c>
      <c r="H101" s="158" t="s">
        <v>218</v>
      </c>
      <c r="I101" s="140"/>
    </row>
    <row r="102" spans="1:9" s="29" customFormat="1" ht="25.5">
      <c r="A102" s="58"/>
      <c r="B102" s="58" t="s">
        <v>217</v>
      </c>
      <c r="C102" s="58" t="s">
        <v>7</v>
      </c>
      <c r="D102" s="58">
        <v>10</v>
      </c>
      <c r="E102" s="148">
        <v>0</v>
      </c>
      <c r="F102" s="82" t="s">
        <v>14</v>
      </c>
      <c r="G102" s="82" t="s">
        <v>213</v>
      </c>
      <c r="H102" s="158" t="s">
        <v>218</v>
      </c>
      <c r="I102" s="140"/>
    </row>
    <row r="103" spans="1:9" s="29" customFormat="1" ht="38.25">
      <c r="A103" s="58"/>
      <c r="B103" s="58" t="s">
        <v>373</v>
      </c>
      <c r="C103" s="58"/>
      <c r="D103" s="58">
        <v>400</v>
      </c>
      <c r="E103" s="49">
        <v>10000</v>
      </c>
      <c r="F103" s="82" t="s">
        <v>14</v>
      </c>
      <c r="G103" s="82" t="s">
        <v>84</v>
      </c>
      <c r="H103" s="158" t="s">
        <v>52</v>
      </c>
      <c r="I103" s="140"/>
    </row>
    <row r="104" spans="1:9" ht="12.75">
      <c r="A104" s="13"/>
      <c r="B104" s="42"/>
      <c r="C104" s="42" t="s">
        <v>4</v>
      </c>
      <c r="D104" s="42"/>
      <c r="E104" s="43">
        <f>SUM(E99:E103)</f>
        <v>49062.76</v>
      </c>
      <c r="F104" s="88"/>
      <c r="G104" s="88"/>
      <c r="H104" s="44"/>
      <c r="I104" s="44"/>
    </row>
    <row r="105" spans="1:9" ht="12.75">
      <c r="A105" s="50"/>
      <c r="B105" s="45"/>
      <c r="C105" s="45"/>
      <c r="D105" s="45"/>
      <c r="E105" s="65"/>
      <c r="F105" s="87"/>
      <c r="G105" s="87"/>
      <c r="H105" s="47"/>
      <c r="I105" s="47"/>
    </row>
    <row r="106" spans="1:9" ht="12.75">
      <c r="A106" s="69" t="s">
        <v>109</v>
      </c>
      <c r="B106" s="29"/>
      <c r="C106" s="29"/>
      <c r="D106" s="29"/>
      <c r="E106" s="29"/>
      <c r="F106" s="84"/>
      <c r="G106" s="84"/>
      <c r="H106" s="63"/>
      <c r="I106" s="63"/>
    </row>
    <row r="107" spans="1:9" ht="38.25">
      <c r="A107" s="73" t="s">
        <v>10</v>
      </c>
      <c r="B107" s="73" t="s">
        <v>71</v>
      </c>
      <c r="C107" s="73" t="s">
        <v>19</v>
      </c>
      <c r="D107" s="73" t="s">
        <v>12</v>
      </c>
      <c r="E107" s="73" t="s">
        <v>16</v>
      </c>
      <c r="F107" s="86" t="s">
        <v>72</v>
      </c>
      <c r="G107" s="86" t="s">
        <v>73</v>
      </c>
      <c r="H107" s="73" t="s">
        <v>43</v>
      </c>
      <c r="I107" s="73" t="s">
        <v>20</v>
      </c>
    </row>
    <row r="108" spans="1:9" s="29" customFormat="1" ht="38.25">
      <c r="A108" s="58"/>
      <c r="B108" s="58" t="s">
        <v>110</v>
      </c>
      <c r="C108" s="58" t="s">
        <v>11</v>
      </c>
      <c r="D108" s="58">
        <v>413</v>
      </c>
      <c r="E108" s="148">
        <v>413</v>
      </c>
      <c r="F108" s="82" t="s">
        <v>14</v>
      </c>
      <c r="G108" s="82" t="s">
        <v>84</v>
      </c>
      <c r="H108" s="141" t="s">
        <v>52</v>
      </c>
      <c r="I108" s="140"/>
    </row>
    <row r="109" spans="1:9" s="29" customFormat="1" ht="38.25">
      <c r="A109" s="58"/>
      <c r="B109" s="58" t="s">
        <v>111</v>
      </c>
      <c r="C109" s="58" t="s">
        <v>11</v>
      </c>
      <c r="D109" s="58">
        <v>1132</v>
      </c>
      <c r="E109" s="148">
        <v>1132</v>
      </c>
      <c r="F109" s="82" t="s">
        <v>14</v>
      </c>
      <c r="G109" s="82" t="s">
        <v>84</v>
      </c>
      <c r="H109" s="141" t="s">
        <v>52</v>
      </c>
      <c r="I109" s="140"/>
    </row>
    <row r="110" spans="1:9" ht="15">
      <c r="A110" s="4"/>
      <c r="B110" s="11"/>
      <c r="C110" s="4" t="s">
        <v>4</v>
      </c>
      <c r="D110" s="4"/>
      <c r="E110" s="12">
        <f>SUM(E108:E109)</f>
        <v>1545</v>
      </c>
      <c r="F110" s="91"/>
      <c r="G110" s="91"/>
      <c r="H110" s="7"/>
      <c r="I110" s="21"/>
    </row>
    <row r="111" spans="2:9" ht="15">
      <c r="B111" s="8"/>
      <c r="C111" s="8"/>
      <c r="D111" s="8"/>
      <c r="E111" s="9"/>
      <c r="F111" s="27"/>
      <c r="G111" s="27"/>
      <c r="H111" s="10"/>
      <c r="I111" s="2"/>
    </row>
    <row r="112" spans="1:9" ht="12.75">
      <c r="A112" s="69" t="s">
        <v>64</v>
      </c>
      <c r="B112" s="29"/>
      <c r="C112" s="29"/>
      <c r="D112" s="29"/>
      <c r="E112" s="29"/>
      <c r="F112" s="84"/>
      <c r="G112" s="84"/>
      <c r="H112" s="63"/>
      <c r="I112" s="63"/>
    </row>
    <row r="113" spans="1:9" ht="46.5" customHeight="1">
      <c r="A113" s="73" t="s">
        <v>10</v>
      </c>
      <c r="B113" s="73" t="s">
        <v>71</v>
      </c>
      <c r="C113" s="73" t="s">
        <v>19</v>
      </c>
      <c r="D113" s="73" t="s">
        <v>12</v>
      </c>
      <c r="E113" s="73" t="s">
        <v>16</v>
      </c>
      <c r="F113" s="86" t="s">
        <v>72</v>
      </c>
      <c r="G113" s="86" t="s">
        <v>73</v>
      </c>
      <c r="H113" s="73" t="s">
        <v>43</v>
      </c>
      <c r="I113" s="73" t="s">
        <v>20</v>
      </c>
    </row>
    <row r="114" spans="1:9" s="29" customFormat="1" ht="38.25">
      <c r="A114" s="58"/>
      <c r="B114" s="161" t="s">
        <v>267</v>
      </c>
      <c r="C114" s="58" t="s">
        <v>268</v>
      </c>
      <c r="D114" s="58" t="s">
        <v>269</v>
      </c>
      <c r="E114" s="148">
        <v>14500</v>
      </c>
      <c r="F114" s="82" t="s">
        <v>211</v>
      </c>
      <c r="G114" s="82" t="s">
        <v>84</v>
      </c>
      <c r="H114" s="141" t="s">
        <v>52</v>
      </c>
      <c r="I114" s="140"/>
    </row>
    <row r="115" spans="1:9" s="150" customFormat="1" ht="12.75">
      <c r="A115" s="162"/>
      <c r="B115" s="163"/>
      <c r="C115" s="162"/>
      <c r="D115" s="162"/>
      <c r="E115" s="164"/>
      <c r="F115" s="165"/>
      <c r="G115" s="165"/>
      <c r="H115" s="166"/>
      <c r="I115" s="167"/>
    </row>
    <row r="116" spans="1:9" s="150" customFormat="1" ht="12.75">
      <c r="A116" s="162"/>
      <c r="B116" s="163"/>
      <c r="C116" s="162"/>
      <c r="D116" s="162"/>
      <c r="E116" s="164"/>
      <c r="F116" s="165"/>
      <c r="G116" s="165"/>
      <c r="H116" s="166"/>
      <c r="I116" s="167"/>
    </row>
    <row r="117" spans="1:9" ht="15">
      <c r="A117" s="4"/>
      <c r="B117" s="11"/>
      <c r="C117" s="4" t="s">
        <v>4</v>
      </c>
      <c r="D117" s="4"/>
      <c r="E117" s="12">
        <f>SUM(E114:E116)</f>
        <v>14500</v>
      </c>
      <c r="F117" s="91"/>
      <c r="G117" s="91"/>
      <c r="H117" s="7"/>
      <c r="I117" s="21"/>
    </row>
    <row r="118" spans="2:9" ht="15">
      <c r="B118" s="8"/>
      <c r="C118" s="8"/>
      <c r="D118" s="8"/>
      <c r="E118" s="9"/>
      <c r="F118" s="27"/>
      <c r="G118" s="27"/>
      <c r="H118" s="10"/>
      <c r="I118" s="2"/>
    </row>
    <row r="119" spans="1:9" ht="12.75">
      <c r="A119" s="69" t="s">
        <v>33</v>
      </c>
      <c r="B119" s="29"/>
      <c r="C119" s="29"/>
      <c r="D119" s="29"/>
      <c r="E119" s="29"/>
      <c r="F119" s="84"/>
      <c r="G119" s="84"/>
      <c r="H119" s="63"/>
      <c r="I119" s="63"/>
    </row>
    <row r="120" spans="1:9" ht="46.5" customHeight="1">
      <c r="A120" s="73" t="s">
        <v>10</v>
      </c>
      <c r="B120" s="73" t="s">
        <v>71</v>
      </c>
      <c r="C120" s="73" t="s">
        <v>19</v>
      </c>
      <c r="D120" s="73" t="s">
        <v>12</v>
      </c>
      <c r="E120" s="73" t="s">
        <v>16</v>
      </c>
      <c r="F120" s="86" t="s">
        <v>72</v>
      </c>
      <c r="G120" s="86" t="s">
        <v>73</v>
      </c>
      <c r="H120" s="73" t="s">
        <v>43</v>
      </c>
      <c r="I120" s="73" t="s">
        <v>20</v>
      </c>
    </row>
    <row r="121" spans="1:9" s="29" customFormat="1" ht="38.25">
      <c r="A121" s="58"/>
      <c r="B121" s="58" t="s">
        <v>182</v>
      </c>
      <c r="C121" s="58" t="s">
        <v>8</v>
      </c>
      <c r="D121" s="58">
        <v>73.5</v>
      </c>
      <c r="E121" s="148">
        <v>220.5</v>
      </c>
      <c r="F121" s="82" t="s">
        <v>14</v>
      </c>
      <c r="G121" s="82" t="s">
        <v>84</v>
      </c>
      <c r="H121" s="141" t="s">
        <v>273</v>
      </c>
      <c r="I121" s="140"/>
    </row>
    <row r="122" spans="1:9" s="29" customFormat="1" ht="38.25">
      <c r="A122" s="58"/>
      <c r="B122" s="161" t="s">
        <v>292</v>
      </c>
      <c r="C122" s="58" t="s">
        <v>8</v>
      </c>
      <c r="D122" s="58">
        <v>73.5</v>
      </c>
      <c r="E122" s="148">
        <v>0</v>
      </c>
      <c r="F122" s="82" t="s">
        <v>293</v>
      </c>
      <c r="G122" s="82" t="s">
        <v>84</v>
      </c>
      <c r="H122" s="141" t="s">
        <v>273</v>
      </c>
      <c r="I122" s="140"/>
    </row>
    <row r="123" spans="1:9" s="29" customFormat="1" ht="38.25">
      <c r="A123" s="58"/>
      <c r="B123" s="161" t="s">
        <v>183</v>
      </c>
      <c r="C123" s="58" t="s">
        <v>8</v>
      </c>
      <c r="D123" s="58">
        <v>94</v>
      </c>
      <c r="E123" s="148">
        <v>0</v>
      </c>
      <c r="F123" s="82" t="s">
        <v>14</v>
      </c>
      <c r="G123" s="82" t="s">
        <v>84</v>
      </c>
      <c r="H123" s="141" t="s">
        <v>52</v>
      </c>
      <c r="I123" s="140"/>
    </row>
    <row r="124" spans="1:9" s="29" customFormat="1" ht="38.25">
      <c r="A124" s="58"/>
      <c r="B124" s="161" t="s">
        <v>184</v>
      </c>
      <c r="C124" s="58" t="s">
        <v>8</v>
      </c>
      <c r="D124" s="58">
        <v>597</v>
      </c>
      <c r="E124" s="148">
        <v>0</v>
      </c>
      <c r="F124" s="82" t="s">
        <v>14</v>
      </c>
      <c r="G124" s="82" t="s">
        <v>84</v>
      </c>
      <c r="H124" s="141" t="s">
        <v>52</v>
      </c>
      <c r="I124" s="140"/>
    </row>
    <row r="125" spans="1:9" s="29" customFormat="1" ht="38.25">
      <c r="A125" s="58"/>
      <c r="B125" s="161" t="s">
        <v>361</v>
      </c>
      <c r="C125" s="58" t="s">
        <v>5</v>
      </c>
      <c r="D125" s="58">
        <v>179</v>
      </c>
      <c r="E125" s="148">
        <v>3580</v>
      </c>
      <c r="F125" s="82" t="s">
        <v>2</v>
      </c>
      <c r="G125" s="82" t="s">
        <v>84</v>
      </c>
      <c r="H125" s="141" t="s">
        <v>52</v>
      </c>
      <c r="I125" s="140"/>
    </row>
    <row r="126" spans="1:9" ht="15">
      <c r="A126" s="4"/>
      <c r="B126" s="11"/>
      <c r="C126" s="4" t="s">
        <v>4</v>
      </c>
      <c r="D126" s="4"/>
      <c r="E126" s="12">
        <f>SUM(E121:E125)</f>
        <v>3800.5</v>
      </c>
      <c r="F126" s="91"/>
      <c r="G126" s="91"/>
      <c r="H126" s="7"/>
      <c r="I126" s="21"/>
    </row>
    <row r="127" spans="1:9" ht="15">
      <c r="A127" s="8"/>
      <c r="B127" s="8"/>
      <c r="C127" s="8"/>
      <c r="D127" s="8"/>
      <c r="E127" s="116"/>
      <c r="F127" s="27"/>
      <c r="G127" s="27"/>
      <c r="H127" s="10"/>
      <c r="I127" s="117"/>
    </row>
    <row r="128" spans="1:9" ht="12.75">
      <c r="A128" s="69" t="s">
        <v>30</v>
      </c>
      <c r="B128" s="29"/>
      <c r="C128" s="29"/>
      <c r="D128" s="29"/>
      <c r="E128" s="29"/>
      <c r="F128" s="84"/>
      <c r="G128" s="84"/>
      <c r="H128" s="63"/>
      <c r="I128" s="63"/>
    </row>
    <row r="129" spans="1:9" ht="46.5" customHeight="1">
      <c r="A129" s="73" t="s">
        <v>10</v>
      </c>
      <c r="B129" s="73" t="s">
        <v>71</v>
      </c>
      <c r="C129" s="73" t="s">
        <v>19</v>
      </c>
      <c r="D129" s="73" t="s">
        <v>12</v>
      </c>
      <c r="E129" s="73" t="s">
        <v>16</v>
      </c>
      <c r="F129" s="86" t="s">
        <v>72</v>
      </c>
      <c r="G129" s="86" t="s">
        <v>73</v>
      </c>
      <c r="H129" s="73" t="s">
        <v>43</v>
      </c>
      <c r="I129" s="73" t="s">
        <v>20</v>
      </c>
    </row>
    <row r="130" spans="1:9" ht="12.75">
      <c r="A130" s="13">
        <v>1</v>
      </c>
      <c r="B130" s="13"/>
      <c r="C130" s="13"/>
      <c r="D130" s="13"/>
      <c r="E130" s="49"/>
      <c r="F130" s="112"/>
      <c r="G130" s="112"/>
      <c r="H130" s="35"/>
      <c r="I130" s="39"/>
    </row>
    <row r="131" spans="1:9" ht="15">
      <c r="A131" s="4"/>
      <c r="B131" s="11"/>
      <c r="C131" s="4" t="s">
        <v>4</v>
      </c>
      <c r="D131" s="4"/>
      <c r="E131" s="12">
        <f>SUM(E130:E130)</f>
        <v>0</v>
      </c>
      <c r="F131" s="91"/>
      <c r="G131" s="91"/>
      <c r="H131" s="7"/>
      <c r="I131" s="21"/>
    </row>
    <row r="132" spans="1:9" ht="15">
      <c r="A132" s="8"/>
      <c r="B132" s="8"/>
      <c r="C132" s="8"/>
      <c r="D132" s="8"/>
      <c r="E132" s="116"/>
      <c r="F132" s="27"/>
      <c r="G132" s="27"/>
      <c r="H132" s="10"/>
      <c r="I132" s="117"/>
    </row>
    <row r="133" spans="1:9" ht="15">
      <c r="A133" s="8"/>
      <c r="B133" s="8"/>
      <c r="C133" s="8"/>
      <c r="D133" s="8"/>
      <c r="E133" s="116"/>
      <c r="F133" s="27"/>
      <c r="G133" s="27"/>
      <c r="H133" s="10"/>
      <c r="I133" s="117"/>
    </row>
    <row r="134" spans="1:9" ht="15">
      <c r="A134" s="8"/>
      <c r="B134" s="8"/>
      <c r="C134" s="8"/>
      <c r="D134" s="8"/>
      <c r="E134" s="116"/>
      <c r="F134" s="27"/>
      <c r="G134" s="27"/>
      <c r="H134" s="10"/>
      <c r="I134" s="117"/>
    </row>
    <row r="135" spans="1:9" ht="15">
      <c r="A135" s="8"/>
      <c r="B135" s="8"/>
      <c r="C135" s="8"/>
      <c r="D135" s="8"/>
      <c r="E135" s="116"/>
      <c r="F135" s="27"/>
      <c r="G135" s="27"/>
      <c r="H135" s="10"/>
      <c r="I135" s="117"/>
    </row>
    <row r="136" spans="2:9" ht="15">
      <c r="B136" s="22"/>
      <c r="C136" s="22"/>
      <c r="D136" s="22"/>
      <c r="E136" s="14" t="s">
        <v>17</v>
      </c>
      <c r="F136" s="92"/>
      <c r="G136" s="92"/>
      <c r="H136" s="24"/>
      <c r="I136" s="23"/>
    </row>
    <row r="137" spans="1:9" ht="15">
      <c r="A137" s="190" t="s">
        <v>380</v>
      </c>
      <c r="B137" s="190"/>
      <c r="C137" s="190"/>
      <c r="D137" s="28"/>
      <c r="E137" s="25">
        <f>+E53+E69+E75+E82+E86+E94+E104+E110+E117+E126+E131</f>
        <v>462096.39</v>
      </c>
      <c r="F137" s="94"/>
      <c r="G137" s="72"/>
      <c r="H137" s="72"/>
      <c r="I137" s="23"/>
    </row>
    <row r="138" spans="1:9" ht="15">
      <c r="A138" s="186" t="s">
        <v>98</v>
      </c>
      <c r="B138" s="187"/>
      <c r="C138" s="187"/>
      <c r="D138" s="188"/>
      <c r="E138" s="9">
        <v>462096.39</v>
      </c>
      <c r="F138" s="72"/>
      <c r="G138" s="72"/>
      <c r="H138" s="72"/>
      <c r="I138" s="2"/>
    </row>
    <row r="139" spans="1:9" ht="15" customHeight="1">
      <c r="A139" s="196"/>
      <c r="B139" s="196"/>
      <c r="C139" s="196"/>
      <c r="D139" s="196"/>
      <c r="E139" s="30"/>
      <c r="F139" s="72"/>
      <c r="G139" s="72"/>
      <c r="H139" s="9"/>
      <c r="I139" s="2"/>
    </row>
    <row r="140" spans="1:8" ht="18" customHeight="1">
      <c r="A140" s="196"/>
      <c r="B140" s="196"/>
      <c r="C140" s="196"/>
      <c r="D140" s="196"/>
      <c r="E140" s="30"/>
      <c r="F140" s="93"/>
      <c r="G140" s="93"/>
      <c r="H140" s="33"/>
    </row>
    <row r="141" spans="1:8" ht="18" customHeight="1">
      <c r="A141" s="186"/>
      <c r="B141" s="186"/>
      <c r="C141" s="186"/>
      <c r="D141" s="186"/>
      <c r="E141" s="9"/>
      <c r="F141" s="93"/>
      <c r="G141" s="93"/>
      <c r="H141" s="33"/>
    </row>
    <row r="142" spans="1:8" ht="22.5" customHeight="1">
      <c r="A142" s="195"/>
      <c r="B142" s="195"/>
      <c r="C142" s="195"/>
      <c r="D142" s="195"/>
      <c r="E142" s="9"/>
      <c r="F142" s="93"/>
      <c r="G142" s="93"/>
      <c r="H142" s="33"/>
    </row>
    <row r="143" spans="1:8" ht="30.75" customHeight="1">
      <c r="A143" s="198"/>
      <c r="B143" s="198"/>
      <c r="C143" s="198"/>
      <c r="D143" s="198"/>
      <c r="E143" s="19"/>
      <c r="H143" s="33"/>
    </row>
    <row r="144" spans="1:8" ht="30.75" customHeight="1">
      <c r="A144" s="127"/>
      <c r="B144" s="128"/>
      <c r="C144" s="127"/>
      <c r="D144" s="127"/>
      <c r="E144" s="129"/>
      <c r="F144" s="1"/>
      <c r="G144" s="1"/>
      <c r="H144" s="33"/>
    </row>
    <row r="145" spans="1:8" ht="30.75" customHeight="1">
      <c r="A145" s="54"/>
      <c r="B145" s="3"/>
      <c r="C145" s="54"/>
      <c r="D145" s="54"/>
      <c r="E145" s="19"/>
      <c r="F145" s="197" t="s">
        <v>37</v>
      </c>
      <c r="G145" s="197"/>
      <c r="H145" s="33"/>
    </row>
    <row r="146" spans="1:8" ht="30.75" customHeight="1">
      <c r="A146" s="54"/>
      <c r="B146" s="3"/>
      <c r="C146" s="54"/>
      <c r="D146" s="54"/>
      <c r="E146" s="19"/>
      <c r="F146" s="194" t="s">
        <v>38</v>
      </c>
      <c r="G146" s="194"/>
      <c r="H146" s="33"/>
    </row>
    <row r="147" spans="6:10" ht="15">
      <c r="F147" s="194" t="s">
        <v>70</v>
      </c>
      <c r="G147" s="194"/>
      <c r="H147" s="6"/>
      <c r="J147" s="8"/>
    </row>
    <row r="148" spans="1:10" ht="13.5" customHeight="1">
      <c r="A148" s="15"/>
      <c r="H148" s="6"/>
      <c r="J148" s="31">
        <f>+E110+#REF!+E104+E94+E86+E82+E75+E69+J149+E53+#REF!</f>
        <v>0</v>
      </c>
    </row>
    <row r="149" spans="1:10" ht="15">
      <c r="A149" s="27"/>
      <c r="J149" s="31">
        <f>+E137-J148</f>
        <v>0</v>
      </c>
    </row>
    <row r="150" spans="1:10" ht="15">
      <c r="A150" s="27"/>
      <c r="J150" s="17"/>
    </row>
    <row r="151" ht="15">
      <c r="A151" s="5"/>
    </row>
    <row r="152" ht="15">
      <c r="A152" s="5"/>
    </row>
    <row r="153" spans="1:16" ht="15">
      <c r="A153" s="5"/>
      <c r="K153" s="8"/>
      <c r="L153" s="8"/>
      <c r="M153" s="8"/>
      <c r="N153" s="9"/>
      <c r="O153" s="10"/>
      <c r="P153" s="10"/>
    </row>
    <row r="154" spans="1:16" ht="15" customHeight="1">
      <c r="A154" s="5"/>
      <c r="K154" s="8"/>
      <c r="L154" s="8"/>
      <c r="M154" s="8"/>
      <c r="N154" s="9"/>
      <c r="O154" s="10"/>
      <c r="P154" s="10"/>
    </row>
    <row r="155" spans="1:16" ht="15" customHeight="1">
      <c r="A155" s="5"/>
      <c r="K155" s="8"/>
      <c r="L155" s="8"/>
      <c r="M155" s="8"/>
      <c r="N155" s="9"/>
      <c r="O155" s="10"/>
      <c r="P155" s="10"/>
    </row>
    <row r="156" spans="1:16" ht="15" customHeight="1">
      <c r="A156" s="5"/>
      <c r="K156" s="8"/>
      <c r="L156" s="8"/>
      <c r="M156" s="8"/>
      <c r="N156" s="9"/>
      <c r="O156" s="10"/>
      <c r="P156" s="10"/>
    </row>
    <row r="157" spans="1:16" ht="15" customHeight="1">
      <c r="A157" s="5"/>
      <c r="K157" s="8"/>
      <c r="L157" s="8"/>
      <c r="M157" s="8"/>
      <c r="N157" s="9"/>
      <c r="O157" s="10"/>
      <c r="P157" s="10"/>
    </row>
    <row r="158" spans="1:16" ht="15" customHeight="1">
      <c r="A158" s="5"/>
      <c r="K158" s="8"/>
      <c r="L158" s="8"/>
      <c r="M158" s="8"/>
      <c r="N158" s="9"/>
      <c r="O158" s="10"/>
      <c r="P158" s="10"/>
    </row>
    <row r="159" ht="15" customHeight="1">
      <c r="A159" s="5"/>
    </row>
    <row r="160" ht="15" customHeight="1"/>
  </sheetData>
  <mergeCells count="24">
    <mergeCell ref="F147:G147"/>
    <mergeCell ref="A141:D141"/>
    <mergeCell ref="A142:D142"/>
    <mergeCell ref="A139:D139"/>
    <mergeCell ref="A140:D140"/>
    <mergeCell ref="F145:G145"/>
    <mergeCell ref="F146:G146"/>
    <mergeCell ref="A143:D143"/>
    <mergeCell ref="A1:I1"/>
    <mergeCell ref="A138:D138"/>
    <mergeCell ref="A3:H3"/>
    <mergeCell ref="A137:C137"/>
    <mergeCell ref="E12:E13"/>
    <mergeCell ref="F33:F36"/>
    <mergeCell ref="E39:E41"/>
    <mergeCell ref="E42:E46"/>
    <mergeCell ref="F42:F46"/>
    <mergeCell ref="G42:G46"/>
    <mergeCell ref="F39:F41"/>
    <mergeCell ref="G39:G41"/>
    <mergeCell ref="H42:H46"/>
    <mergeCell ref="I42:I46"/>
    <mergeCell ref="H39:H41"/>
    <mergeCell ref="I39:I41"/>
  </mergeCells>
  <printOptions/>
  <pageMargins left="0.5905511811023623" right="0.75" top="0.4330708661417323" bottom="0.3937007874015748" header="0" footer="0"/>
  <pageSetup fitToHeight="2" horizontalDpi="600" verticalDpi="600" orientation="landscape" paperSize="9" scale="50" r:id="rId1"/>
  <headerFooter alignWithMargins="0">
    <oddFooter>&amp;CStran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40"/>
  <sheetViews>
    <sheetView view="pageBreakPreview" zoomScaleNormal="75" zoomScaleSheetLayoutView="100" workbookViewId="0" topLeftCell="C205">
      <selection activeCell="I197" sqref="I197"/>
    </sheetView>
  </sheetViews>
  <sheetFormatPr defaultColWidth="9.00390625" defaultRowHeight="12.75"/>
  <cols>
    <col min="1" max="1" width="7.25390625" style="1" customWidth="1"/>
    <col min="2" max="2" width="16.375" style="1" customWidth="1"/>
    <col min="3" max="3" width="9.375" style="1" customWidth="1"/>
    <col min="4" max="4" width="13.375" style="1" customWidth="1"/>
    <col min="5" max="5" width="13.125" style="1" customWidth="1"/>
    <col min="6" max="6" width="25.00390625" style="78" customWidth="1"/>
    <col min="7" max="7" width="12.625" style="1" bestFit="1" customWidth="1"/>
    <col min="8" max="8" width="20.00390625" style="1" bestFit="1" customWidth="1"/>
    <col min="9" max="9" width="21.75390625" style="1" customWidth="1"/>
    <col min="10" max="10" width="8.00390625" style="1" customWidth="1"/>
    <col min="11" max="11" width="16.125" style="1" customWidth="1"/>
    <col min="12" max="12" width="15.25390625" style="1" customWidth="1"/>
    <col min="13" max="13" width="3.75390625" style="1" customWidth="1"/>
    <col min="14" max="14" width="8.125" style="57" customWidth="1"/>
    <col min="15" max="16384" width="9.125" style="1" customWidth="1"/>
  </cols>
  <sheetData>
    <row r="1" spans="1:14" ht="35.25" customHeight="1">
      <c r="A1" s="199" t="s">
        <v>141</v>
      </c>
      <c r="B1" s="199"/>
      <c r="C1" s="199"/>
      <c r="D1" s="199"/>
      <c r="E1" s="199"/>
      <c r="F1" s="199"/>
      <c r="G1" s="199"/>
      <c r="H1" s="199"/>
      <c r="I1" s="71"/>
      <c r="N1" s="1"/>
    </row>
    <row r="2" spans="1:14" ht="23.25" customHeight="1">
      <c r="A2" s="37"/>
      <c r="B2" s="37"/>
      <c r="C2" s="37"/>
      <c r="D2" s="37"/>
      <c r="E2" s="37"/>
      <c r="F2" s="76"/>
      <c r="G2" s="37"/>
      <c r="H2" s="37"/>
      <c r="N2" s="37"/>
    </row>
    <row r="3" spans="1:14" ht="21.75" customHeight="1">
      <c r="A3" s="202" t="s">
        <v>376</v>
      </c>
      <c r="B3" s="202"/>
      <c r="C3" s="202"/>
      <c r="D3" s="202"/>
      <c r="E3" s="202"/>
      <c r="F3" s="202"/>
      <c r="G3" s="202"/>
      <c r="H3" s="202"/>
      <c r="N3" s="1"/>
    </row>
    <row r="4" spans="1:14" ht="21.75" customHeight="1" thickBot="1">
      <c r="A4" s="102"/>
      <c r="B4" s="102"/>
      <c r="C4" s="102"/>
      <c r="D4" s="102"/>
      <c r="E4" s="102"/>
      <c r="F4" s="102"/>
      <c r="G4" s="102"/>
      <c r="H4" s="102"/>
      <c r="N4" s="102"/>
    </row>
    <row r="5" spans="1:14" ht="24.75" customHeight="1" thickBot="1">
      <c r="A5" s="203" t="s">
        <v>97</v>
      </c>
      <c r="B5" s="204"/>
      <c r="C5" s="204"/>
      <c r="D5" s="204"/>
      <c r="E5" s="204"/>
      <c r="F5" s="204"/>
      <c r="G5" s="204"/>
      <c r="H5" s="205"/>
      <c r="N5" s="109"/>
    </row>
    <row r="6" spans="1:14" s="3" customFormat="1" ht="18" customHeight="1">
      <c r="A6" s="104"/>
      <c r="B6" s="104"/>
      <c r="C6" s="105"/>
      <c r="D6" s="105"/>
      <c r="E6" s="105"/>
      <c r="F6" s="106"/>
      <c r="G6" s="105"/>
      <c r="H6" s="105"/>
      <c r="N6" s="105"/>
    </row>
    <row r="7" spans="1:8" ht="12.75">
      <c r="A7" s="38" t="s">
        <v>29</v>
      </c>
      <c r="G7" s="6"/>
      <c r="H7" s="6"/>
    </row>
    <row r="8" spans="1:14" ht="38.25">
      <c r="A8" s="73" t="s">
        <v>10</v>
      </c>
      <c r="B8" s="73" t="s">
        <v>65</v>
      </c>
      <c r="C8" s="73" t="s">
        <v>66</v>
      </c>
      <c r="D8" s="73" t="s">
        <v>67</v>
      </c>
      <c r="E8" s="73" t="s">
        <v>68</v>
      </c>
      <c r="F8" s="79" t="s">
        <v>69</v>
      </c>
      <c r="G8" s="73" t="s">
        <v>21</v>
      </c>
      <c r="H8" s="73" t="s">
        <v>20</v>
      </c>
      <c r="N8" s="73"/>
    </row>
    <row r="9" spans="1:14" s="29" customFormat="1" ht="25.5">
      <c r="A9" s="58"/>
      <c r="B9" s="137" t="s">
        <v>39</v>
      </c>
      <c r="C9" s="58">
        <v>161</v>
      </c>
      <c r="D9" s="58" t="s">
        <v>3</v>
      </c>
      <c r="E9" s="138">
        <v>0</v>
      </c>
      <c r="F9" s="139" t="s">
        <v>74</v>
      </c>
      <c r="G9" s="140" t="s">
        <v>52</v>
      </c>
      <c r="H9" s="140" t="s">
        <v>40</v>
      </c>
      <c r="N9" s="114"/>
    </row>
    <row r="10" spans="1:14" s="29" customFormat="1" ht="25.5">
      <c r="A10" s="58"/>
      <c r="B10" s="137" t="s">
        <v>39</v>
      </c>
      <c r="C10" s="58">
        <v>365</v>
      </c>
      <c r="D10" s="58" t="s">
        <v>3</v>
      </c>
      <c r="E10" s="138">
        <v>0</v>
      </c>
      <c r="F10" s="139" t="s">
        <v>74</v>
      </c>
      <c r="G10" s="140" t="s">
        <v>52</v>
      </c>
      <c r="H10" s="140" t="s">
        <v>40</v>
      </c>
      <c r="N10" s="114"/>
    </row>
    <row r="11" spans="1:14" s="29" customFormat="1" ht="24" customHeight="1">
      <c r="A11" s="58"/>
      <c r="B11" s="137" t="s">
        <v>294</v>
      </c>
      <c r="C11" s="58">
        <v>63</v>
      </c>
      <c r="D11" s="58" t="s">
        <v>7</v>
      </c>
      <c r="E11" s="138">
        <v>924</v>
      </c>
      <c r="F11" s="139" t="s">
        <v>77</v>
      </c>
      <c r="G11" s="140" t="s">
        <v>52</v>
      </c>
      <c r="H11" s="140" t="s">
        <v>14</v>
      </c>
      <c r="N11" s="114"/>
    </row>
    <row r="12" spans="1:14" s="29" customFormat="1" ht="25.5">
      <c r="A12" s="58"/>
      <c r="B12" s="137" t="s">
        <v>51</v>
      </c>
      <c r="C12" s="58">
        <v>30</v>
      </c>
      <c r="D12" s="58" t="s">
        <v>7</v>
      </c>
      <c r="E12" s="138">
        <v>580</v>
      </c>
      <c r="F12" s="139" t="s">
        <v>77</v>
      </c>
      <c r="G12" s="140" t="s">
        <v>52</v>
      </c>
      <c r="H12" s="140" t="s">
        <v>14</v>
      </c>
      <c r="N12" s="114"/>
    </row>
    <row r="13" spans="1:14" s="29" customFormat="1" ht="38.25">
      <c r="A13" s="58"/>
      <c r="B13" s="137" t="s">
        <v>113</v>
      </c>
      <c r="C13" s="58">
        <v>9</v>
      </c>
      <c r="D13" s="58" t="s">
        <v>7</v>
      </c>
      <c r="E13" s="138">
        <v>17.33</v>
      </c>
      <c r="F13" s="139" t="s">
        <v>76</v>
      </c>
      <c r="G13" s="140" t="s">
        <v>212</v>
      </c>
      <c r="H13" s="140" t="s">
        <v>14</v>
      </c>
      <c r="N13" s="114"/>
    </row>
    <row r="14" spans="1:14" s="29" customFormat="1" ht="38.25">
      <c r="A14" s="58"/>
      <c r="B14" s="137" t="s">
        <v>114</v>
      </c>
      <c r="C14" s="58">
        <v>20</v>
      </c>
      <c r="D14" s="58" t="s">
        <v>7</v>
      </c>
      <c r="E14" s="138">
        <v>400</v>
      </c>
      <c r="F14" s="139" t="s">
        <v>76</v>
      </c>
      <c r="G14" s="140" t="s">
        <v>52</v>
      </c>
      <c r="H14" s="140" t="s">
        <v>13</v>
      </c>
      <c r="N14" s="114"/>
    </row>
    <row r="15" spans="1:14" s="29" customFormat="1" ht="38.25">
      <c r="A15" s="58"/>
      <c r="B15" s="137" t="s">
        <v>117</v>
      </c>
      <c r="C15" s="58">
        <v>1</v>
      </c>
      <c r="D15" s="58" t="s">
        <v>7</v>
      </c>
      <c r="E15" s="138">
        <f>C15*11.59</f>
        <v>11.59</v>
      </c>
      <c r="F15" s="139" t="s">
        <v>76</v>
      </c>
      <c r="G15" s="140" t="s">
        <v>52</v>
      </c>
      <c r="H15" s="140" t="s">
        <v>14</v>
      </c>
      <c r="N15" s="114"/>
    </row>
    <row r="16" spans="1:14" s="29" customFormat="1" ht="38.25">
      <c r="A16" s="58"/>
      <c r="B16" s="137" t="s">
        <v>118</v>
      </c>
      <c r="C16" s="58">
        <v>21</v>
      </c>
      <c r="D16" s="58" t="s">
        <v>7</v>
      </c>
      <c r="E16" s="138">
        <f>C16*11.59</f>
        <v>243.39</v>
      </c>
      <c r="F16" s="139" t="s">
        <v>76</v>
      </c>
      <c r="G16" s="140" t="s">
        <v>52</v>
      </c>
      <c r="H16" s="140" t="s">
        <v>63</v>
      </c>
      <c r="N16" s="114"/>
    </row>
    <row r="17" spans="1:14" s="29" customFormat="1" ht="38.25">
      <c r="A17" s="58"/>
      <c r="B17" s="137" t="s">
        <v>119</v>
      </c>
      <c r="C17" s="58">
        <v>1</v>
      </c>
      <c r="D17" s="58" t="s">
        <v>7</v>
      </c>
      <c r="E17" s="138">
        <f>C17*11.59</f>
        <v>11.59</v>
      </c>
      <c r="F17" s="139" t="s">
        <v>76</v>
      </c>
      <c r="G17" s="140" t="s">
        <v>52</v>
      </c>
      <c r="H17" s="140" t="s">
        <v>14</v>
      </c>
      <c r="N17" s="114"/>
    </row>
    <row r="18" spans="1:14" s="29" customFormat="1" ht="38.25">
      <c r="A18" s="58"/>
      <c r="B18" s="137" t="s">
        <v>53</v>
      </c>
      <c r="C18" s="58">
        <v>37</v>
      </c>
      <c r="D18" s="58" t="s">
        <v>0</v>
      </c>
      <c r="E18" s="138">
        <v>1284.64</v>
      </c>
      <c r="F18" s="139" t="s">
        <v>75</v>
      </c>
      <c r="G18" s="140" t="s">
        <v>52</v>
      </c>
      <c r="H18" s="140" t="s">
        <v>14</v>
      </c>
      <c r="N18" s="114"/>
    </row>
    <row r="19" spans="1:14" s="29" customFormat="1" ht="38.25">
      <c r="A19" s="58"/>
      <c r="B19" s="137" t="s">
        <v>54</v>
      </c>
      <c r="C19" s="58">
        <v>90</v>
      </c>
      <c r="D19" s="58" t="s">
        <v>0</v>
      </c>
      <c r="E19" s="138">
        <v>3090.08</v>
      </c>
      <c r="F19" s="139" t="s">
        <v>75</v>
      </c>
      <c r="G19" s="140" t="s">
        <v>52</v>
      </c>
      <c r="H19" s="140" t="s">
        <v>14</v>
      </c>
      <c r="N19" s="114"/>
    </row>
    <row r="20" spans="1:14" s="29" customFormat="1" ht="89.25">
      <c r="A20" s="58"/>
      <c r="B20" s="137" t="s">
        <v>55</v>
      </c>
      <c r="C20" s="58" t="s">
        <v>56</v>
      </c>
      <c r="D20" s="58" t="s">
        <v>7</v>
      </c>
      <c r="E20" s="138">
        <v>3506.72</v>
      </c>
      <c r="F20" s="139" t="s">
        <v>75</v>
      </c>
      <c r="G20" s="140" t="s">
        <v>52</v>
      </c>
      <c r="H20" s="140" t="s">
        <v>14</v>
      </c>
      <c r="N20" s="114"/>
    </row>
    <row r="21" spans="1:14" s="29" customFormat="1" ht="38.25">
      <c r="A21" s="58"/>
      <c r="B21" s="137" t="s">
        <v>48</v>
      </c>
      <c r="C21" s="58">
        <v>4</v>
      </c>
      <c r="D21" s="58" t="s">
        <v>45</v>
      </c>
      <c r="E21" s="138">
        <v>138.88</v>
      </c>
      <c r="F21" s="139" t="s">
        <v>75</v>
      </c>
      <c r="G21" s="140" t="s">
        <v>52</v>
      </c>
      <c r="H21" s="140" t="s">
        <v>14</v>
      </c>
      <c r="N21" s="114"/>
    </row>
    <row r="22" spans="1:14" s="29" customFormat="1" ht="38.25">
      <c r="A22" s="58"/>
      <c r="B22" s="137" t="s">
        <v>49</v>
      </c>
      <c r="C22" s="58">
        <v>10</v>
      </c>
      <c r="D22" s="58" t="s">
        <v>45</v>
      </c>
      <c r="E22" s="138">
        <v>347.2</v>
      </c>
      <c r="F22" s="139" t="s">
        <v>75</v>
      </c>
      <c r="G22" s="140" t="s">
        <v>52</v>
      </c>
      <c r="H22" s="140" t="s">
        <v>14</v>
      </c>
      <c r="N22" s="114"/>
    </row>
    <row r="23" spans="1:14" s="29" customFormat="1" ht="38.25">
      <c r="A23" s="58"/>
      <c r="B23" s="137" t="s">
        <v>50</v>
      </c>
      <c r="C23" s="58">
        <v>7</v>
      </c>
      <c r="D23" s="58" t="s">
        <v>5</v>
      </c>
      <c r="E23" s="156">
        <v>243.04</v>
      </c>
      <c r="F23" s="139" t="s">
        <v>75</v>
      </c>
      <c r="G23" s="140" t="s">
        <v>52</v>
      </c>
      <c r="H23" s="157" t="s">
        <v>14</v>
      </c>
      <c r="N23" s="147"/>
    </row>
    <row r="24" spans="1:14" s="29" customFormat="1" ht="12.75">
      <c r="A24" s="58"/>
      <c r="B24" s="137" t="s">
        <v>145</v>
      </c>
      <c r="C24" s="58">
        <v>276</v>
      </c>
      <c r="D24" s="58" t="s">
        <v>7</v>
      </c>
      <c r="E24" s="138">
        <v>5531.04</v>
      </c>
      <c r="F24" s="139" t="s">
        <v>144</v>
      </c>
      <c r="G24" s="140" t="s">
        <v>52</v>
      </c>
      <c r="H24" s="140" t="s">
        <v>14</v>
      </c>
      <c r="N24" s="114"/>
    </row>
    <row r="25" spans="1:14" s="29" customFormat="1" ht="12.75">
      <c r="A25" s="58"/>
      <c r="B25" s="137" t="s">
        <v>146</v>
      </c>
      <c r="C25" s="58">
        <v>53</v>
      </c>
      <c r="D25" s="58" t="s">
        <v>3</v>
      </c>
      <c r="E25" s="138">
        <v>1062.12</v>
      </c>
      <c r="F25" s="139" t="s">
        <v>144</v>
      </c>
      <c r="G25" s="140" t="s">
        <v>52</v>
      </c>
      <c r="H25" s="140" t="s">
        <v>14</v>
      </c>
      <c r="N25" s="114"/>
    </row>
    <row r="26" spans="1:14" s="29" customFormat="1" ht="12.75">
      <c r="A26" s="58"/>
      <c r="B26" s="137" t="s">
        <v>147</v>
      </c>
      <c r="C26" s="58">
        <v>149</v>
      </c>
      <c r="D26" s="58" t="s">
        <v>7</v>
      </c>
      <c r="E26" s="138">
        <v>2985.96</v>
      </c>
      <c r="F26" s="139" t="s">
        <v>144</v>
      </c>
      <c r="G26" s="140" t="s">
        <v>52</v>
      </c>
      <c r="H26" s="140" t="s">
        <v>14</v>
      </c>
      <c r="N26" s="114"/>
    </row>
    <row r="27" spans="1:14" s="29" customFormat="1" ht="51">
      <c r="A27" s="58"/>
      <c r="B27" s="137" t="s">
        <v>227</v>
      </c>
      <c r="C27" s="58">
        <v>254</v>
      </c>
      <c r="D27" s="58" t="s">
        <v>9</v>
      </c>
      <c r="E27" s="138">
        <f>C27*15.36</f>
        <v>3901.44</v>
      </c>
      <c r="F27" s="139" t="s">
        <v>228</v>
      </c>
      <c r="G27" s="140" t="s">
        <v>52</v>
      </c>
      <c r="H27" s="140" t="s">
        <v>14</v>
      </c>
      <c r="N27" s="114"/>
    </row>
    <row r="28" spans="1:14" s="29" customFormat="1" ht="51">
      <c r="A28" s="58"/>
      <c r="B28" s="137" t="s">
        <v>229</v>
      </c>
      <c r="C28" s="58">
        <v>609</v>
      </c>
      <c r="D28" s="58" t="s">
        <v>9</v>
      </c>
      <c r="E28" s="138">
        <f>C28*15.36</f>
        <v>9354.24</v>
      </c>
      <c r="F28" s="139" t="s">
        <v>228</v>
      </c>
      <c r="G28" s="158" t="s">
        <v>52</v>
      </c>
      <c r="H28" s="140" t="s">
        <v>14</v>
      </c>
      <c r="N28" s="114"/>
    </row>
    <row r="29" spans="1:14" s="29" customFormat="1" ht="51">
      <c r="A29" s="58"/>
      <c r="B29" s="137" t="s">
        <v>230</v>
      </c>
      <c r="C29" s="58">
        <v>13</v>
      </c>
      <c r="D29" s="58" t="s">
        <v>9</v>
      </c>
      <c r="E29" s="138">
        <f>C29*15.36</f>
        <v>199.68</v>
      </c>
      <c r="F29" s="139" t="s">
        <v>228</v>
      </c>
      <c r="G29" s="140" t="s">
        <v>52</v>
      </c>
      <c r="H29" s="140" t="s">
        <v>14</v>
      </c>
      <c r="N29" s="114"/>
    </row>
    <row r="30" spans="1:14" s="29" customFormat="1" ht="51">
      <c r="A30" s="58"/>
      <c r="B30" s="137" t="s">
        <v>231</v>
      </c>
      <c r="C30" s="58">
        <v>36</v>
      </c>
      <c r="D30" s="58" t="s">
        <v>9</v>
      </c>
      <c r="E30" s="138">
        <f>C30*15.36</f>
        <v>552.96</v>
      </c>
      <c r="F30" s="139" t="s">
        <v>228</v>
      </c>
      <c r="G30" s="158" t="s">
        <v>52</v>
      </c>
      <c r="H30" s="140" t="s">
        <v>14</v>
      </c>
      <c r="N30" s="114"/>
    </row>
    <row r="31" spans="1:14" s="29" customFormat="1" ht="51">
      <c r="A31" s="58"/>
      <c r="B31" s="137" t="s">
        <v>232</v>
      </c>
      <c r="C31" s="58">
        <v>161</v>
      </c>
      <c r="D31" s="58" t="s">
        <v>9</v>
      </c>
      <c r="E31" s="138">
        <f>C31*15.36</f>
        <v>2472.96</v>
      </c>
      <c r="F31" s="139" t="s">
        <v>228</v>
      </c>
      <c r="G31" s="140" t="s">
        <v>52</v>
      </c>
      <c r="H31" s="140" t="s">
        <v>14</v>
      </c>
      <c r="N31" s="114"/>
    </row>
    <row r="32" spans="1:14" s="29" customFormat="1" ht="25.5">
      <c r="A32" s="58"/>
      <c r="B32" s="137" t="s">
        <v>364</v>
      </c>
      <c r="C32" s="58">
        <v>77</v>
      </c>
      <c r="D32" s="58" t="s">
        <v>5</v>
      </c>
      <c r="E32" s="138">
        <v>1232</v>
      </c>
      <c r="F32" s="139" t="s">
        <v>296</v>
      </c>
      <c r="G32" s="140" t="s">
        <v>52</v>
      </c>
      <c r="H32" s="140" t="s">
        <v>63</v>
      </c>
      <c r="N32" s="114"/>
    </row>
    <row r="33" spans="1:14" s="29" customFormat="1" ht="25.5">
      <c r="A33" s="58"/>
      <c r="B33" s="137" t="s">
        <v>365</v>
      </c>
      <c r="C33" s="58">
        <v>15</v>
      </c>
      <c r="D33" s="58" t="s">
        <v>5</v>
      </c>
      <c r="E33" s="138">
        <v>240</v>
      </c>
      <c r="F33" s="139" t="s">
        <v>296</v>
      </c>
      <c r="G33" s="140" t="s">
        <v>52</v>
      </c>
      <c r="H33" s="140" t="s">
        <v>63</v>
      </c>
      <c r="N33" s="114"/>
    </row>
    <row r="34" spans="1:14" s="29" customFormat="1" ht="25.5">
      <c r="A34" s="58"/>
      <c r="B34" s="137" t="s">
        <v>366</v>
      </c>
      <c r="C34" s="58">
        <v>46</v>
      </c>
      <c r="D34" s="58" t="s">
        <v>5</v>
      </c>
      <c r="E34" s="138">
        <v>736</v>
      </c>
      <c r="F34" s="139" t="s">
        <v>296</v>
      </c>
      <c r="G34" s="140" t="s">
        <v>273</v>
      </c>
      <c r="H34" s="140" t="s">
        <v>63</v>
      </c>
      <c r="N34" s="114"/>
    </row>
    <row r="35" spans="1:14" s="29" customFormat="1" ht="25.5">
      <c r="A35" s="58"/>
      <c r="B35" s="137" t="s">
        <v>338</v>
      </c>
      <c r="C35" s="58">
        <v>165</v>
      </c>
      <c r="D35" s="58" t="s">
        <v>9</v>
      </c>
      <c r="E35" s="138">
        <f>165*5</f>
        <v>825</v>
      </c>
      <c r="F35" s="139" t="s">
        <v>339</v>
      </c>
      <c r="G35" s="140" t="s">
        <v>52</v>
      </c>
      <c r="H35" s="140" t="s">
        <v>2</v>
      </c>
      <c r="N35" s="114"/>
    </row>
    <row r="36" spans="1:14" s="29" customFormat="1" ht="38.25">
      <c r="A36" s="58"/>
      <c r="B36" s="137" t="s">
        <v>340</v>
      </c>
      <c r="C36" s="58">
        <v>700</v>
      </c>
      <c r="D36" s="58" t="s">
        <v>9</v>
      </c>
      <c r="E36" s="138">
        <v>3500</v>
      </c>
      <c r="F36" s="139" t="s">
        <v>300</v>
      </c>
      <c r="G36" s="140" t="s">
        <v>52</v>
      </c>
      <c r="H36" s="140" t="s">
        <v>2</v>
      </c>
      <c r="N36" s="114"/>
    </row>
    <row r="37" spans="1:14" s="29" customFormat="1" ht="38.25">
      <c r="A37" s="58"/>
      <c r="B37" s="137" t="s">
        <v>341</v>
      </c>
      <c r="C37" s="58">
        <v>200</v>
      </c>
      <c r="D37" s="58" t="s">
        <v>9</v>
      </c>
      <c r="E37" s="138">
        <v>1000</v>
      </c>
      <c r="F37" s="139" t="s">
        <v>342</v>
      </c>
      <c r="G37" s="140" t="s">
        <v>52</v>
      </c>
      <c r="H37" s="140" t="s">
        <v>14</v>
      </c>
      <c r="N37" s="114"/>
    </row>
    <row r="38" spans="1:14" s="29" customFormat="1" ht="25.5">
      <c r="A38" s="58"/>
      <c r="B38" s="137" t="s">
        <v>328</v>
      </c>
      <c r="C38" s="58">
        <v>300</v>
      </c>
      <c r="D38" s="58" t="s">
        <v>3</v>
      </c>
      <c r="E38" s="206">
        <v>18000</v>
      </c>
      <c r="F38" s="139" t="s">
        <v>331</v>
      </c>
      <c r="G38" s="209" t="s">
        <v>52</v>
      </c>
      <c r="H38" s="182" t="s">
        <v>2</v>
      </c>
      <c r="N38" s="114"/>
    </row>
    <row r="39" spans="1:14" s="29" customFormat="1" ht="25.5">
      <c r="A39" s="58"/>
      <c r="B39" s="137" t="s">
        <v>329</v>
      </c>
      <c r="C39" s="58">
        <v>716</v>
      </c>
      <c r="D39" s="58" t="s">
        <v>3</v>
      </c>
      <c r="E39" s="207"/>
      <c r="F39" s="139" t="s">
        <v>331</v>
      </c>
      <c r="G39" s="210"/>
      <c r="H39" s="183"/>
      <c r="N39" s="114"/>
    </row>
    <row r="40" spans="1:14" s="29" customFormat="1" ht="25.5">
      <c r="A40" s="58"/>
      <c r="B40" s="137" t="s">
        <v>330</v>
      </c>
      <c r="C40" s="58">
        <v>1</v>
      </c>
      <c r="D40" s="58" t="s">
        <v>7</v>
      </c>
      <c r="E40" s="207"/>
      <c r="F40" s="139" t="s">
        <v>332</v>
      </c>
      <c r="G40" s="210"/>
      <c r="H40" s="183"/>
      <c r="N40" s="114"/>
    </row>
    <row r="41" spans="1:14" ht="38.25" customHeight="1">
      <c r="A41" s="13"/>
      <c r="B41" s="40" t="s">
        <v>306</v>
      </c>
      <c r="C41" s="13">
        <v>91</v>
      </c>
      <c r="D41" s="13" t="s">
        <v>8</v>
      </c>
      <c r="E41" s="207"/>
      <c r="F41" s="80" t="s">
        <v>225</v>
      </c>
      <c r="G41" s="210"/>
      <c r="H41" s="183"/>
      <c r="N41" s="36"/>
    </row>
    <row r="42" spans="1:14" ht="38.25">
      <c r="A42" s="13"/>
      <c r="B42" s="40" t="s">
        <v>307</v>
      </c>
      <c r="C42" s="13">
        <v>1</v>
      </c>
      <c r="D42" s="13" t="s">
        <v>308</v>
      </c>
      <c r="E42" s="208"/>
      <c r="F42" s="80" t="s">
        <v>225</v>
      </c>
      <c r="G42" s="211"/>
      <c r="H42" s="184"/>
      <c r="N42" s="36"/>
    </row>
    <row r="43" spans="1:14" ht="21" customHeight="1">
      <c r="A43" s="13"/>
      <c r="B43" s="42"/>
      <c r="C43" s="42"/>
      <c r="D43" s="42" t="s">
        <v>4</v>
      </c>
      <c r="E43" s="43">
        <f>SUM(E9:E42)</f>
        <v>62391.85999999999</v>
      </c>
      <c r="F43" s="81"/>
      <c r="G43" s="44"/>
      <c r="H43" s="20"/>
      <c r="N43" s="96"/>
    </row>
    <row r="44" spans="1:14" ht="12.75">
      <c r="A44" s="45"/>
      <c r="B44" s="45"/>
      <c r="C44" s="45"/>
      <c r="D44" s="45"/>
      <c r="E44" s="46"/>
      <c r="F44" s="76"/>
      <c r="G44" s="47"/>
      <c r="H44" s="47"/>
      <c r="N44" s="37"/>
    </row>
    <row r="45" spans="1:14" ht="12.75">
      <c r="A45" s="48" t="s">
        <v>30</v>
      </c>
      <c r="B45" s="45"/>
      <c r="C45" s="45"/>
      <c r="D45" s="45"/>
      <c r="E45" s="46"/>
      <c r="F45" s="76"/>
      <c r="G45" s="47"/>
      <c r="H45" s="47"/>
      <c r="N45" s="37"/>
    </row>
    <row r="46" spans="1:14" ht="38.25">
      <c r="A46" s="73" t="s">
        <v>10</v>
      </c>
      <c r="B46" s="73" t="s">
        <v>65</v>
      </c>
      <c r="C46" s="73" t="s">
        <v>66</v>
      </c>
      <c r="D46" s="73" t="s">
        <v>67</v>
      </c>
      <c r="E46" s="73" t="s">
        <v>68</v>
      </c>
      <c r="F46" s="79" t="s">
        <v>69</v>
      </c>
      <c r="G46" s="73" t="s">
        <v>21</v>
      </c>
      <c r="H46" s="73" t="s">
        <v>20</v>
      </c>
      <c r="N46" s="73"/>
    </row>
    <row r="47" spans="1:14" s="29" customFormat="1" ht="12.75">
      <c r="A47" s="58"/>
      <c r="B47" s="58" t="s">
        <v>283</v>
      </c>
      <c r="C47" s="58">
        <v>208</v>
      </c>
      <c r="D47" s="58" t="s">
        <v>7</v>
      </c>
      <c r="E47" s="148">
        <v>1040</v>
      </c>
      <c r="F47" s="82"/>
      <c r="G47" s="155" t="s">
        <v>52</v>
      </c>
      <c r="H47" s="140" t="s">
        <v>14</v>
      </c>
      <c r="N47" s="114"/>
    </row>
    <row r="48" spans="1:14" s="29" customFormat="1" ht="12.75">
      <c r="A48" s="58"/>
      <c r="B48" s="58" t="s">
        <v>284</v>
      </c>
      <c r="C48" s="58">
        <v>44</v>
      </c>
      <c r="D48" s="58" t="s">
        <v>7</v>
      </c>
      <c r="E48" s="148">
        <v>220</v>
      </c>
      <c r="F48" s="82"/>
      <c r="G48" s="155" t="s">
        <v>52</v>
      </c>
      <c r="H48" s="140" t="s">
        <v>14</v>
      </c>
      <c r="N48" s="114"/>
    </row>
    <row r="49" spans="1:14" s="29" customFormat="1" ht="13.5" customHeight="1">
      <c r="A49" s="58"/>
      <c r="B49" s="58" t="s">
        <v>288</v>
      </c>
      <c r="C49" s="58">
        <v>32</v>
      </c>
      <c r="D49" s="58" t="s">
        <v>7</v>
      </c>
      <c r="E49" s="148">
        <v>160</v>
      </c>
      <c r="F49" s="82"/>
      <c r="G49" s="155" t="s">
        <v>52</v>
      </c>
      <c r="H49" s="140" t="s">
        <v>14</v>
      </c>
      <c r="N49" s="114"/>
    </row>
    <row r="50" spans="1:14" ht="19.5" customHeight="1">
      <c r="A50" s="42"/>
      <c r="B50" s="13"/>
      <c r="C50" s="13"/>
      <c r="D50" s="42" t="s">
        <v>4</v>
      </c>
      <c r="E50" s="43">
        <f>SUM(E47:E49)</f>
        <v>1420</v>
      </c>
      <c r="F50" s="80"/>
      <c r="G50" s="39"/>
      <c r="H50" s="39"/>
      <c r="N50" s="96"/>
    </row>
    <row r="51" spans="1:14" ht="19.5" customHeight="1">
      <c r="A51" s="45"/>
      <c r="B51" s="50"/>
      <c r="C51" s="50"/>
      <c r="D51" s="45"/>
      <c r="E51" s="46"/>
      <c r="F51" s="77"/>
      <c r="G51" s="34"/>
      <c r="H51" s="34"/>
      <c r="N51" s="37"/>
    </row>
    <row r="52" spans="1:14" ht="12.75">
      <c r="A52" s="48" t="s">
        <v>33</v>
      </c>
      <c r="B52" s="45"/>
      <c r="C52" s="45"/>
      <c r="D52" s="45"/>
      <c r="E52" s="46"/>
      <c r="F52" s="76"/>
      <c r="G52" s="47"/>
      <c r="H52" s="47"/>
      <c r="N52" s="37"/>
    </row>
    <row r="53" spans="1:14" ht="38.25">
      <c r="A53" s="73" t="s">
        <v>10</v>
      </c>
      <c r="B53" s="73" t="s">
        <v>65</v>
      </c>
      <c r="C53" s="73" t="s">
        <v>66</v>
      </c>
      <c r="D53" s="73" t="s">
        <v>67</v>
      </c>
      <c r="E53" s="73" t="s">
        <v>68</v>
      </c>
      <c r="F53" s="79" t="s">
        <v>69</v>
      </c>
      <c r="G53" s="73" t="s">
        <v>21</v>
      </c>
      <c r="H53" s="73" t="s">
        <v>20</v>
      </c>
      <c r="N53" s="73"/>
    </row>
    <row r="54" spans="1:14" s="29" customFormat="1" ht="25.5">
      <c r="A54" s="58"/>
      <c r="B54" s="58" t="s">
        <v>174</v>
      </c>
      <c r="C54" s="58">
        <v>22</v>
      </c>
      <c r="D54" s="58" t="s">
        <v>3</v>
      </c>
      <c r="E54" s="148">
        <v>110</v>
      </c>
      <c r="F54" s="139" t="s">
        <v>77</v>
      </c>
      <c r="G54" s="141" t="s">
        <v>52</v>
      </c>
      <c r="H54" s="140" t="s">
        <v>14</v>
      </c>
      <c r="N54" s="151"/>
    </row>
    <row r="55" spans="1:14" s="29" customFormat="1" ht="25.5">
      <c r="A55" s="58"/>
      <c r="B55" s="58" t="s">
        <v>175</v>
      </c>
      <c r="C55" s="58">
        <v>36</v>
      </c>
      <c r="D55" s="58" t="s">
        <v>3</v>
      </c>
      <c r="E55" s="148">
        <v>180</v>
      </c>
      <c r="F55" s="139" t="s">
        <v>77</v>
      </c>
      <c r="G55" s="141" t="s">
        <v>52</v>
      </c>
      <c r="H55" s="140" t="s">
        <v>14</v>
      </c>
      <c r="N55" s="151"/>
    </row>
    <row r="56" spans="1:14" s="29" customFormat="1" ht="24.75" customHeight="1">
      <c r="A56" s="58"/>
      <c r="B56" s="58" t="s">
        <v>159</v>
      </c>
      <c r="C56" s="58">
        <v>273</v>
      </c>
      <c r="D56" s="58" t="s">
        <v>3</v>
      </c>
      <c r="E56" s="148">
        <v>1365</v>
      </c>
      <c r="F56" s="139" t="s">
        <v>77</v>
      </c>
      <c r="G56" s="141" t="s">
        <v>52</v>
      </c>
      <c r="H56" s="140" t="s">
        <v>14</v>
      </c>
      <c r="N56" s="114"/>
    </row>
    <row r="57" spans="1:14" s="29" customFormat="1" ht="24.75" customHeight="1">
      <c r="A57" s="58"/>
      <c r="B57" s="58" t="s">
        <v>362</v>
      </c>
      <c r="C57" s="58">
        <v>7</v>
      </c>
      <c r="D57" s="58" t="s">
        <v>7</v>
      </c>
      <c r="E57" s="148">
        <v>140</v>
      </c>
      <c r="F57" s="139" t="s">
        <v>77</v>
      </c>
      <c r="G57" s="141" t="s">
        <v>52</v>
      </c>
      <c r="H57" s="140" t="s">
        <v>363</v>
      </c>
      <c r="N57" s="114"/>
    </row>
    <row r="58" spans="1:14" ht="12.75">
      <c r="A58" s="42"/>
      <c r="B58" s="42"/>
      <c r="C58" s="42"/>
      <c r="D58" s="42" t="s">
        <v>4</v>
      </c>
      <c r="E58" s="43">
        <f>SUM(E54:E57)</f>
        <v>1795</v>
      </c>
      <c r="F58" s="81"/>
      <c r="G58" s="44"/>
      <c r="H58" s="44"/>
      <c r="N58" s="96"/>
    </row>
    <row r="59" spans="1:14" ht="12.75">
      <c r="A59" s="45"/>
      <c r="B59" s="50"/>
      <c r="C59" s="50"/>
      <c r="D59" s="45"/>
      <c r="E59" s="46"/>
      <c r="F59" s="77"/>
      <c r="G59" s="34"/>
      <c r="H59" s="34"/>
      <c r="N59" s="37"/>
    </row>
    <row r="60" spans="1:8" ht="12.75">
      <c r="A60" s="48" t="s">
        <v>31</v>
      </c>
      <c r="G60" s="6"/>
      <c r="H60" s="6"/>
    </row>
    <row r="61" spans="1:14" ht="38.25">
      <c r="A61" s="73" t="s">
        <v>10</v>
      </c>
      <c r="B61" s="73" t="s">
        <v>65</v>
      </c>
      <c r="C61" s="73" t="s">
        <v>66</v>
      </c>
      <c r="D61" s="73" t="s">
        <v>67</v>
      </c>
      <c r="E61" s="73" t="s">
        <v>68</v>
      </c>
      <c r="F61" s="79" t="s">
        <v>69</v>
      </c>
      <c r="G61" s="73" t="s">
        <v>21</v>
      </c>
      <c r="H61" s="73" t="s">
        <v>20</v>
      </c>
      <c r="N61" s="73"/>
    </row>
    <row r="62" spans="1:14" s="29" customFormat="1" ht="12.75">
      <c r="A62" s="58"/>
      <c r="B62" s="58" t="s">
        <v>95</v>
      </c>
      <c r="C62" s="58">
        <v>49</v>
      </c>
      <c r="D62" s="58" t="s">
        <v>5</v>
      </c>
      <c r="E62" s="148">
        <v>492</v>
      </c>
      <c r="F62" s="139" t="s">
        <v>78</v>
      </c>
      <c r="G62" s="155" t="s">
        <v>52</v>
      </c>
      <c r="H62" s="140" t="s">
        <v>2</v>
      </c>
      <c r="N62" s="114"/>
    </row>
    <row r="63" spans="1:14" ht="12.75">
      <c r="A63" s="42"/>
      <c r="B63" s="13"/>
      <c r="C63" s="13"/>
      <c r="D63" s="42" t="s">
        <v>4</v>
      </c>
      <c r="E63" s="43">
        <f>SUM(E62:E62)</f>
        <v>492</v>
      </c>
      <c r="F63" s="80"/>
      <c r="G63" s="39"/>
      <c r="H63" s="39"/>
      <c r="N63" s="96"/>
    </row>
    <row r="64" spans="1:14" ht="12.75">
      <c r="A64" s="45"/>
      <c r="B64" s="50"/>
      <c r="C64" s="50"/>
      <c r="D64" s="45"/>
      <c r="E64" s="46"/>
      <c r="F64" s="77"/>
      <c r="G64" s="34"/>
      <c r="H64" s="34"/>
      <c r="N64" s="37"/>
    </row>
    <row r="65" spans="1:14" ht="12.75">
      <c r="A65" s="48" t="s">
        <v>32</v>
      </c>
      <c r="B65" s="45"/>
      <c r="C65" s="45"/>
      <c r="D65" s="45"/>
      <c r="E65" s="46"/>
      <c r="F65" s="76"/>
      <c r="G65" s="47"/>
      <c r="H65" s="47"/>
      <c r="N65" s="37"/>
    </row>
    <row r="66" spans="1:14" ht="38.25">
      <c r="A66" s="73" t="s">
        <v>10</v>
      </c>
      <c r="B66" s="73" t="s">
        <v>65</v>
      </c>
      <c r="C66" s="73" t="s">
        <v>66</v>
      </c>
      <c r="D66" s="73" t="s">
        <v>67</v>
      </c>
      <c r="E66" s="73" t="s">
        <v>68</v>
      </c>
      <c r="F66" s="79" t="s">
        <v>69</v>
      </c>
      <c r="G66" s="73" t="s">
        <v>21</v>
      </c>
      <c r="H66" s="73" t="s">
        <v>20</v>
      </c>
      <c r="N66" s="73"/>
    </row>
    <row r="67" spans="1:14" s="29" customFormat="1" ht="38.25">
      <c r="A67" s="58"/>
      <c r="B67" s="58" t="s">
        <v>160</v>
      </c>
      <c r="C67" s="58">
        <v>597</v>
      </c>
      <c r="D67" s="58" t="s">
        <v>7</v>
      </c>
      <c r="E67" s="148">
        <f>597*3</f>
        <v>1791</v>
      </c>
      <c r="F67" s="139" t="s">
        <v>161</v>
      </c>
      <c r="G67" s="141" t="s">
        <v>52</v>
      </c>
      <c r="H67" s="140" t="s">
        <v>2</v>
      </c>
      <c r="K67" s="145"/>
      <c r="N67" s="114"/>
    </row>
    <row r="68" spans="1:14" s="29" customFormat="1" ht="38.25">
      <c r="A68" s="58"/>
      <c r="B68" s="58" t="s">
        <v>162</v>
      </c>
      <c r="C68" s="58">
        <v>143</v>
      </c>
      <c r="D68" s="58" t="s">
        <v>7</v>
      </c>
      <c r="E68" s="148">
        <f>143*3</f>
        <v>429</v>
      </c>
      <c r="F68" s="139" t="s">
        <v>161</v>
      </c>
      <c r="G68" s="141" t="s">
        <v>52</v>
      </c>
      <c r="H68" s="140" t="s">
        <v>2</v>
      </c>
      <c r="K68" s="145"/>
      <c r="N68" s="114"/>
    </row>
    <row r="69" spans="1:14" s="29" customFormat="1" ht="38.25">
      <c r="A69" s="58"/>
      <c r="B69" s="58" t="s">
        <v>163</v>
      </c>
      <c r="C69" s="58">
        <v>301</v>
      </c>
      <c r="D69" s="58" t="s">
        <v>7</v>
      </c>
      <c r="E69" s="148">
        <f>301*3</f>
        <v>903</v>
      </c>
      <c r="F69" s="139" t="s">
        <v>161</v>
      </c>
      <c r="G69" s="141" t="s">
        <v>52</v>
      </c>
      <c r="H69" s="140" t="s">
        <v>2</v>
      </c>
      <c r="K69" s="145"/>
      <c r="N69" s="114"/>
    </row>
    <row r="70" spans="1:14" s="29" customFormat="1" ht="38.25">
      <c r="A70" s="58"/>
      <c r="B70" s="58" t="s">
        <v>164</v>
      </c>
      <c r="C70" s="58">
        <v>170</v>
      </c>
      <c r="D70" s="58" t="s">
        <v>7</v>
      </c>
      <c r="E70" s="148">
        <f>170*3</f>
        <v>510</v>
      </c>
      <c r="F70" s="139" t="s">
        <v>161</v>
      </c>
      <c r="G70" s="141" t="s">
        <v>52</v>
      </c>
      <c r="H70" s="140" t="s">
        <v>2</v>
      </c>
      <c r="K70" s="145"/>
      <c r="N70" s="114"/>
    </row>
    <row r="71" spans="1:14" s="29" customFormat="1" ht="38.25">
      <c r="A71" s="58"/>
      <c r="B71" s="58" t="s">
        <v>165</v>
      </c>
      <c r="C71" s="58">
        <v>271</v>
      </c>
      <c r="D71" s="58" t="s">
        <v>7</v>
      </c>
      <c r="E71" s="148">
        <f>271*3</f>
        <v>813</v>
      </c>
      <c r="F71" s="139" t="s">
        <v>161</v>
      </c>
      <c r="G71" s="141" t="s">
        <v>52</v>
      </c>
      <c r="H71" s="140" t="s">
        <v>2</v>
      </c>
      <c r="K71" s="145"/>
      <c r="N71" s="114"/>
    </row>
    <row r="72" spans="1:14" s="29" customFormat="1" ht="38.25">
      <c r="A72" s="58"/>
      <c r="B72" s="58" t="s">
        <v>166</v>
      </c>
      <c r="C72" s="58">
        <v>46</v>
      </c>
      <c r="D72" s="58" t="s">
        <v>7</v>
      </c>
      <c r="E72" s="148">
        <f>46*3</f>
        <v>138</v>
      </c>
      <c r="F72" s="139" t="s">
        <v>161</v>
      </c>
      <c r="G72" s="141" t="s">
        <v>52</v>
      </c>
      <c r="H72" s="140" t="s">
        <v>2</v>
      </c>
      <c r="K72" s="145"/>
      <c r="N72" s="114"/>
    </row>
    <row r="73" spans="1:14" s="29" customFormat="1" ht="38.25">
      <c r="A73" s="58"/>
      <c r="B73" s="58" t="s">
        <v>167</v>
      </c>
      <c r="C73" s="58">
        <v>244</v>
      </c>
      <c r="D73" s="58" t="s">
        <v>7</v>
      </c>
      <c r="E73" s="148">
        <f>244*3</f>
        <v>732</v>
      </c>
      <c r="F73" s="139" t="s">
        <v>161</v>
      </c>
      <c r="G73" s="141" t="s">
        <v>52</v>
      </c>
      <c r="H73" s="140" t="s">
        <v>2</v>
      </c>
      <c r="K73" s="145"/>
      <c r="N73" s="114"/>
    </row>
    <row r="74" spans="1:14" s="29" customFormat="1" ht="12.75">
      <c r="A74" s="58"/>
      <c r="B74" s="59"/>
      <c r="C74" s="59"/>
      <c r="D74" s="59" t="s">
        <v>4</v>
      </c>
      <c r="E74" s="153">
        <f>SUM(E67:E73)</f>
        <v>5316</v>
      </c>
      <c r="F74" s="154"/>
      <c r="G74" s="141"/>
      <c r="H74" s="140"/>
      <c r="N74" s="152"/>
    </row>
    <row r="75" spans="1:14" ht="12.75">
      <c r="A75" s="45"/>
      <c r="B75" s="45"/>
      <c r="C75" s="45"/>
      <c r="D75" s="45"/>
      <c r="E75" s="46"/>
      <c r="F75" s="76"/>
      <c r="G75" s="47"/>
      <c r="H75" s="47"/>
      <c r="N75" s="37"/>
    </row>
    <row r="76" spans="1:8" ht="12.75">
      <c r="A76" s="45"/>
      <c r="B76" s="45"/>
      <c r="C76" s="45"/>
      <c r="D76" s="45"/>
      <c r="E76" s="46"/>
      <c r="F76" s="76"/>
      <c r="G76" s="47"/>
      <c r="H76" s="47"/>
    </row>
    <row r="77" spans="1:14" ht="12.75">
      <c r="A77" s="48" t="s">
        <v>26</v>
      </c>
      <c r="G77" s="6"/>
      <c r="H77" s="6"/>
      <c r="N77" s="73"/>
    </row>
    <row r="78" spans="1:14" ht="38.25">
      <c r="A78" s="73" t="s">
        <v>10</v>
      </c>
      <c r="B78" s="73" t="s">
        <v>65</v>
      </c>
      <c r="C78" s="73" t="s">
        <v>66</v>
      </c>
      <c r="D78" s="73" t="s">
        <v>67</v>
      </c>
      <c r="E78" s="73" t="s">
        <v>68</v>
      </c>
      <c r="F78" s="79" t="s">
        <v>69</v>
      </c>
      <c r="G78" s="73" t="s">
        <v>21</v>
      </c>
      <c r="H78" s="73" t="s">
        <v>20</v>
      </c>
      <c r="N78" s="96"/>
    </row>
    <row r="79" spans="1:14" s="29" customFormat="1" ht="38.25">
      <c r="A79" s="58"/>
      <c r="B79" s="58" t="s">
        <v>168</v>
      </c>
      <c r="C79" s="58">
        <v>6259</v>
      </c>
      <c r="D79" s="58" t="s">
        <v>7</v>
      </c>
      <c r="E79" s="179">
        <v>2151.71</v>
      </c>
      <c r="F79" s="139" t="s">
        <v>79</v>
      </c>
      <c r="G79" s="141" t="s">
        <v>52</v>
      </c>
      <c r="H79" s="140" t="s">
        <v>14</v>
      </c>
      <c r="N79" s="151"/>
    </row>
    <row r="80" spans="1:14" s="29" customFormat="1" ht="38.25">
      <c r="A80" s="58"/>
      <c r="B80" s="58" t="s">
        <v>169</v>
      </c>
      <c r="C80" s="58">
        <v>60</v>
      </c>
      <c r="D80" s="58" t="s">
        <v>7</v>
      </c>
      <c r="E80" s="180"/>
      <c r="F80" s="139" t="s">
        <v>79</v>
      </c>
      <c r="G80" s="141" t="s">
        <v>52</v>
      </c>
      <c r="H80" s="140" t="s">
        <v>14</v>
      </c>
      <c r="N80" s="151"/>
    </row>
    <row r="81" spans="1:14" s="29" customFormat="1" ht="38.25">
      <c r="A81" s="58"/>
      <c r="B81" s="58" t="s">
        <v>170</v>
      </c>
      <c r="C81" s="58">
        <v>1308</v>
      </c>
      <c r="D81" s="58" t="s">
        <v>7</v>
      </c>
      <c r="E81" s="181"/>
      <c r="F81" s="139" t="s">
        <v>79</v>
      </c>
      <c r="G81" s="141" t="s">
        <v>52</v>
      </c>
      <c r="H81" s="140" t="s">
        <v>14</v>
      </c>
      <c r="N81" s="151"/>
    </row>
    <row r="82" spans="1:14" s="29" customFormat="1" ht="38.25">
      <c r="A82" s="58"/>
      <c r="B82" s="58" t="s">
        <v>171</v>
      </c>
      <c r="C82" s="58">
        <v>707</v>
      </c>
      <c r="D82" s="58" t="s">
        <v>7</v>
      </c>
      <c r="E82" s="148">
        <v>7777</v>
      </c>
      <c r="F82" s="139" t="s">
        <v>79</v>
      </c>
      <c r="G82" s="141" t="s">
        <v>52</v>
      </c>
      <c r="H82" s="140" t="s">
        <v>14</v>
      </c>
      <c r="N82" s="151"/>
    </row>
    <row r="83" spans="1:14" s="29" customFormat="1" ht="38.25">
      <c r="A83" s="58"/>
      <c r="B83" s="58" t="s">
        <v>172</v>
      </c>
      <c r="C83" s="58">
        <v>127</v>
      </c>
      <c r="D83" s="58" t="s">
        <v>7</v>
      </c>
      <c r="E83" s="148">
        <v>1397</v>
      </c>
      <c r="F83" s="139" t="s">
        <v>79</v>
      </c>
      <c r="G83" s="141" t="s">
        <v>52</v>
      </c>
      <c r="H83" s="140" t="s">
        <v>14</v>
      </c>
      <c r="N83" s="151"/>
    </row>
    <row r="84" spans="1:14" s="29" customFormat="1" ht="38.25">
      <c r="A84" s="58"/>
      <c r="B84" s="58" t="s">
        <v>173</v>
      </c>
      <c r="C84" s="58">
        <v>256</v>
      </c>
      <c r="D84" s="58" t="s">
        <v>7</v>
      </c>
      <c r="E84" s="148">
        <v>2816</v>
      </c>
      <c r="F84" s="139" t="s">
        <v>79</v>
      </c>
      <c r="G84" s="141" t="s">
        <v>52</v>
      </c>
      <c r="H84" s="140" t="s">
        <v>14</v>
      </c>
      <c r="N84" s="151"/>
    </row>
    <row r="85" spans="1:14" s="29" customFormat="1" ht="38.25">
      <c r="A85" s="58"/>
      <c r="B85" s="58" t="s">
        <v>120</v>
      </c>
      <c r="C85" s="58">
        <v>126</v>
      </c>
      <c r="D85" s="58" t="s">
        <v>7</v>
      </c>
      <c r="E85" s="148">
        <v>1386</v>
      </c>
      <c r="F85" s="139" t="s">
        <v>79</v>
      </c>
      <c r="G85" s="141" t="s">
        <v>52</v>
      </c>
      <c r="H85" s="140" t="s">
        <v>14</v>
      </c>
      <c r="M85" s="145"/>
      <c r="N85" s="114"/>
    </row>
    <row r="86" spans="1:14" s="29" customFormat="1" ht="12.75">
      <c r="A86" s="58"/>
      <c r="B86" s="58" t="s">
        <v>58</v>
      </c>
      <c r="C86" s="58">
        <v>547</v>
      </c>
      <c r="D86" s="58" t="s">
        <v>3</v>
      </c>
      <c r="E86" s="148">
        <v>0</v>
      </c>
      <c r="F86" s="139" t="s">
        <v>86</v>
      </c>
      <c r="G86" s="141" t="s">
        <v>52</v>
      </c>
      <c r="H86" s="140" t="s">
        <v>14</v>
      </c>
      <c r="M86" s="145"/>
      <c r="N86" s="114"/>
    </row>
    <row r="87" spans="1:14" s="29" customFormat="1" ht="12.75">
      <c r="A87" s="58"/>
      <c r="B87" s="58" t="s">
        <v>59</v>
      </c>
      <c r="C87" s="58">
        <v>548</v>
      </c>
      <c r="D87" s="58" t="s">
        <v>3</v>
      </c>
      <c r="E87" s="148">
        <v>0</v>
      </c>
      <c r="F87" s="139" t="s">
        <v>86</v>
      </c>
      <c r="G87" s="141" t="s">
        <v>52</v>
      </c>
      <c r="H87" s="140" t="s">
        <v>14</v>
      </c>
      <c r="M87" s="145"/>
      <c r="N87" s="114"/>
    </row>
    <row r="88" spans="1:14" s="29" customFormat="1" ht="12.75">
      <c r="A88" s="58"/>
      <c r="B88" s="58" t="s">
        <v>60</v>
      </c>
      <c r="C88" s="58">
        <v>344</v>
      </c>
      <c r="D88" s="58" t="s">
        <v>3</v>
      </c>
      <c r="E88" s="148">
        <v>0</v>
      </c>
      <c r="F88" s="139" t="s">
        <v>86</v>
      </c>
      <c r="G88" s="141" t="s">
        <v>52</v>
      </c>
      <c r="H88" s="140" t="s">
        <v>14</v>
      </c>
      <c r="M88" s="145"/>
      <c r="N88" s="114"/>
    </row>
    <row r="89" spans="1:14" s="29" customFormat="1" ht="12.75">
      <c r="A89" s="58"/>
      <c r="B89" s="58" t="s">
        <v>61</v>
      </c>
      <c r="C89" s="58">
        <v>241</v>
      </c>
      <c r="D89" s="58" t="s">
        <v>3</v>
      </c>
      <c r="E89" s="148">
        <v>0</v>
      </c>
      <c r="F89" s="139" t="s">
        <v>86</v>
      </c>
      <c r="G89" s="141" t="s">
        <v>52</v>
      </c>
      <c r="H89" s="140" t="s">
        <v>14</v>
      </c>
      <c r="M89" s="145"/>
      <c r="N89" s="114"/>
    </row>
    <row r="90" spans="1:14" s="29" customFormat="1" ht="12.75">
      <c r="A90" s="58"/>
      <c r="B90" s="58" t="s">
        <v>62</v>
      </c>
      <c r="C90" s="58">
        <v>465</v>
      </c>
      <c r="D90" s="58" t="s">
        <v>3</v>
      </c>
      <c r="E90" s="148">
        <v>0</v>
      </c>
      <c r="F90" s="139" t="s">
        <v>86</v>
      </c>
      <c r="G90" s="141" t="s">
        <v>52</v>
      </c>
      <c r="H90" s="140" t="s">
        <v>14</v>
      </c>
      <c r="M90" s="145"/>
      <c r="N90" s="114"/>
    </row>
    <row r="91" spans="1:14" s="29" customFormat="1" ht="12.75">
      <c r="A91" s="58"/>
      <c r="B91" s="58" t="s">
        <v>87</v>
      </c>
      <c r="C91" s="58">
        <v>1451</v>
      </c>
      <c r="D91" s="58" t="s">
        <v>3</v>
      </c>
      <c r="E91" s="148">
        <v>0</v>
      </c>
      <c r="F91" s="139" t="s">
        <v>86</v>
      </c>
      <c r="G91" s="141" t="s">
        <v>52</v>
      </c>
      <c r="H91" s="140" t="s">
        <v>14</v>
      </c>
      <c r="M91" s="145"/>
      <c r="N91" s="114"/>
    </row>
    <row r="92" spans="1:14" s="29" customFormat="1" ht="27" customHeight="1">
      <c r="A92" s="58"/>
      <c r="B92" s="58" t="s">
        <v>233</v>
      </c>
      <c r="C92" s="58"/>
      <c r="D92" s="58" t="s">
        <v>8</v>
      </c>
      <c r="E92" s="148">
        <v>0</v>
      </c>
      <c r="F92" s="139" t="s">
        <v>242</v>
      </c>
      <c r="G92" s="141" t="s">
        <v>52</v>
      </c>
      <c r="H92" s="140" t="s">
        <v>14</v>
      </c>
      <c r="M92" s="145"/>
      <c r="N92" s="151"/>
    </row>
    <row r="93" spans="1:14" s="29" customFormat="1" ht="27" customHeight="1">
      <c r="A93" s="58"/>
      <c r="B93" s="58" t="s">
        <v>234</v>
      </c>
      <c r="C93" s="58"/>
      <c r="D93" s="58" t="s">
        <v>9</v>
      </c>
      <c r="E93" s="148">
        <v>0</v>
      </c>
      <c r="F93" s="139" t="s">
        <v>242</v>
      </c>
      <c r="G93" s="141" t="s">
        <v>52</v>
      </c>
      <c r="H93" s="140" t="s">
        <v>14</v>
      </c>
      <c r="M93" s="145"/>
      <c r="N93" s="152"/>
    </row>
    <row r="94" spans="1:14" s="29" customFormat="1" ht="26.25" customHeight="1">
      <c r="A94" s="58"/>
      <c r="B94" s="58" t="s">
        <v>235</v>
      </c>
      <c r="C94" s="58"/>
      <c r="D94" s="58" t="s">
        <v>9</v>
      </c>
      <c r="E94" s="148">
        <v>0</v>
      </c>
      <c r="F94" s="139" t="s">
        <v>242</v>
      </c>
      <c r="G94" s="141" t="s">
        <v>52</v>
      </c>
      <c r="H94" s="140" t="s">
        <v>14</v>
      </c>
      <c r="M94" s="145"/>
      <c r="N94" s="152"/>
    </row>
    <row r="95" spans="1:14" s="29" customFormat="1" ht="26.25" customHeight="1">
      <c r="A95" s="58"/>
      <c r="B95" s="58" t="s">
        <v>236</v>
      </c>
      <c r="C95" s="58"/>
      <c r="D95" s="58" t="s">
        <v>9</v>
      </c>
      <c r="E95" s="148">
        <v>0</v>
      </c>
      <c r="F95" s="139" t="s">
        <v>242</v>
      </c>
      <c r="G95" s="141" t="s">
        <v>52</v>
      </c>
      <c r="H95" s="140" t="s">
        <v>14</v>
      </c>
      <c r="M95" s="145"/>
      <c r="N95" s="152"/>
    </row>
    <row r="96" spans="1:14" s="29" customFormat="1" ht="26.25" customHeight="1">
      <c r="A96" s="58"/>
      <c r="B96" s="58" t="s">
        <v>243</v>
      </c>
      <c r="C96" s="58"/>
      <c r="D96" s="58" t="s">
        <v>237</v>
      </c>
      <c r="E96" s="148">
        <v>0</v>
      </c>
      <c r="F96" s="139" t="s">
        <v>242</v>
      </c>
      <c r="G96" s="141" t="s">
        <v>52</v>
      </c>
      <c r="H96" s="140" t="s">
        <v>14</v>
      </c>
      <c r="M96" s="145"/>
      <c r="N96" s="152"/>
    </row>
    <row r="97" spans="1:14" s="29" customFormat="1" ht="29.25" customHeight="1">
      <c r="A97" s="58"/>
      <c r="B97" s="58" t="s">
        <v>244</v>
      </c>
      <c r="C97" s="58"/>
      <c r="D97" s="58" t="s">
        <v>237</v>
      </c>
      <c r="E97" s="148">
        <v>0</v>
      </c>
      <c r="F97" s="139" t="s">
        <v>242</v>
      </c>
      <c r="G97" s="141" t="s">
        <v>52</v>
      </c>
      <c r="H97" s="140" t="s">
        <v>14</v>
      </c>
      <c r="M97" s="145"/>
      <c r="N97" s="152"/>
    </row>
    <row r="98" spans="1:14" s="29" customFormat="1" ht="27" customHeight="1">
      <c r="A98" s="58"/>
      <c r="B98" s="58" t="s">
        <v>245</v>
      </c>
      <c r="C98" s="58"/>
      <c r="D98" s="58" t="s">
        <v>3</v>
      </c>
      <c r="E98" s="148">
        <v>0</v>
      </c>
      <c r="F98" s="139" t="s">
        <v>242</v>
      </c>
      <c r="G98" s="141" t="s">
        <v>52</v>
      </c>
      <c r="H98" s="140" t="s">
        <v>14</v>
      </c>
      <c r="M98" s="145"/>
      <c r="N98" s="152"/>
    </row>
    <row r="99" spans="1:14" s="29" customFormat="1" ht="27.75" customHeight="1">
      <c r="A99" s="58"/>
      <c r="B99" s="58" t="s">
        <v>246</v>
      </c>
      <c r="C99" s="58"/>
      <c r="D99" s="58" t="s">
        <v>11</v>
      </c>
      <c r="E99" s="148">
        <v>0</v>
      </c>
      <c r="F99" s="139" t="s">
        <v>242</v>
      </c>
      <c r="G99" s="141" t="s">
        <v>52</v>
      </c>
      <c r="H99" s="140" t="s">
        <v>14</v>
      </c>
      <c r="M99" s="145"/>
      <c r="N99" s="152"/>
    </row>
    <row r="100" spans="1:14" s="29" customFormat="1" ht="27.75" customHeight="1">
      <c r="A100" s="58"/>
      <c r="B100" s="58" t="s">
        <v>247</v>
      </c>
      <c r="C100" s="58"/>
      <c r="D100" s="58" t="s">
        <v>5</v>
      </c>
      <c r="E100" s="148">
        <v>0</v>
      </c>
      <c r="F100" s="139" t="s">
        <v>242</v>
      </c>
      <c r="G100" s="141" t="s">
        <v>52</v>
      </c>
      <c r="H100" s="140" t="s">
        <v>14</v>
      </c>
      <c r="M100" s="145"/>
      <c r="N100" s="152"/>
    </row>
    <row r="101" spans="1:14" s="29" customFormat="1" ht="27.75" customHeight="1">
      <c r="A101" s="58"/>
      <c r="B101" s="58" t="s">
        <v>248</v>
      </c>
      <c r="C101" s="58"/>
      <c r="D101" s="82" t="s">
        <v>238</v>
      </c>
      <c r="E101" s="148">
        <v>0</v>
      </c>
      <c r="F101" s="139" t="s">
        <v>242</v>
      </c>
      <c r="G101" s="141" t="s">
        <v>52</v>
      </c>
      <c r="H101" s="140" t="s">
        <v>14</v>
      </c>
      <c r="M101" s="145"/>
      <c r="N101" s="152"/>
    </row>
    <row r="102" spans="1:14" s="29" customFormat="1" ht="27" customHeight="1">
      <c r="A102" s="58"/>
      <c r="B102" s="58" t="s">
        <v>249</v>
      </c>
      <c r="C102" s="58"/>
      <c r="D102" s="58" t="s">
        <v>239</v>
      </c>
      <c r="E102" s="148">
        <v>0</v>
      </c>
      <c r="F102" s="139" t="s">
        <v>242</v>
      </c>
      <c r="G102" s="141" t="s">
        <v>52</v>
      </c>
      <c r="H102" s="140" t="s">
        <v>14</v>
      </c>
      <c r="M102" s="145"/>
      <c r="N102" s="152"/>
    </row>
    <row r="103" spans="1:14" s="29" customFormat="1" ht="28.5" customHeight="1">
      <c r="A103" s="58"/>
      <c r="B103" s="58" t="s">
        <v>241</v>
      </c>
      <c r="C103" s="58"/>
      <c r="D103" s="82" t="s">
        <v>240</v>
      </c>
      <c r="E103" s="148">
        <v>0</v>
      </c>
      <c r="F103" s="139" t="s">
        <v>242</v>
      </c>
      <c r="G103" s="141" t="s">
        <v>52</v>
      </c>
      <c r="H103" s="140" t="s">
        <v>14</v>
      </c>
      <c r="M103" s="145"/>
      <c r="N103" s="152"/>
    </row>
    <row r="104" spans="1:14" s="29" customFormat="1" ht="28.5" customHeight="1">
      <c r="A104" s="58"/>
      <c r="B104" s="58" t="s">
        <v>275</v>
      </c>
      <c r="C104" s="58">
        <v>8</v>
      </c>
      <c r="D104" s="58" t="s">
        <v>7</v>
      </c>
      <c r="E104" s="148">
        <v>88</v>
      </c>
      <c r="F104" s="139" t="s">
        <v>79</v>
      </c>
      <c r="G104" s="141" t="s">
        <v>52</v>
      </c>
      <c r="H104" s="140" t="s">
        <v>14</v>
      </c>
      <c r="M104" s="145"/>
      <c r="N104" s="152"/>
    </row>
    <row r="105" spans="1:14" s="29" customFormat="1" ht="28.5" customHeight="1">
      <c r="A105" s="58"/>
      <c r="B105" s="58" t="s">
        <v>276</v>
      </c>
      <c r="C105" s="58">
        <v>71</v>
      </c>
      <c r="D105" s="58" t="s">
        <v>7</v>
      </c>
      <c r="E105" s="148">
        <v>781</v>
      </c>
      <c r="F105" s="139" t="s">
        <v>79</v>
      </c>
      <c r="G105" s="141" t="s">
        <v>52</v>
      </c>
      <c r="H105" s="140" t="s">
        <v>14</v>
      </c>
      <c r="M105" s="145"/>
      <c r="N105" s="152"/>
    </row>
    <row r="106" spans="1:14" s="29" customFormat="1" ht="28.5" customHeight="1">
      <c r="A106" s="58"/>
      <c r="B106" s="58" t="s">
        <v>277</v>
      </c>
      <c r="C106" s="58">
        <v>64</v>
      </c>
      <c r="D106" s="58" t="s">
        <v>7</v>
      </c>
      <c r="E106" s="148">
        <v>704</v>
      </c>
      <c r="F106" s="139" t="s">
        <v>79</v>
      </c>
      <c r="G106" s="141" t="s">
        <v>52</v>
      </c>
      <c r="H106" s="140" t="s">
        <v>14</v>
      </c>
      <c r="M106" s="145"/>
      <c r="N106" s="152"/>
    </row>
    <row r="107" spans="1:14" s="29" customFormat="1" ht="28.5" customHeight="1">
      <c r="A107" s="58"/>
      <c r="B107" s="58" t="s">
        <v>278</v>
      </c>
      <c r="C107" s="58">
        <v>643</v>
      </c>
      <c r="D107" s="58" t="s">
        <v>7</v>
      </c>
      <c r="E107" s="148">
        <v>7073</v>
      </c>
      <c r="F107" s="139" t="s">
        <v>79</v>
      </c>
      <c r="G107" s="141" t="s">
        <v>52</v>
      </c>
      <c r="H107" s="140" t="s">
        <v>14</v>
      </c>
      <c r="M107" s="145"/>
      <c r="N107" s="152"/>
    </row>
    <row r="108" spans="1:14" s="29" customFormat="1" ht="28.5" customHeight="1">
      <c r="A108" s="58"/>
      <c r="B108" s="58" t="s">
        <v>279</v>
      </c>
      <c r="C108" s="58">
        <v>118</v>
      </c>
      <c r="D108" s="58" t="s">
        <v>7</v>
      </c>
      <c r="E108" s="148">
        <v>1298</v>
      </c>
      <c r="F108" s="139" t="s">
        <v>79</v>
      </c>
      <c r="G108" s="141" t="s">
        <v>52</v>
      </c>
      <c r="H108" s="140" t="s">
        <v>14</v>
      </c>
      <c r="M108" s="145"/>
      <c r="N108" s="152"/>
    </row>
    <row r="109" spans="1:14" s="29" customFormat="1" ht="28.5" customHeight="1">
      <c r="A109" s="58"/>
      <c r="B109" s="58" t="s">
        <v>280</v>
      </c>
      <c r="C109" s="58">
        <v>2</v>
      </c>
      <c r="D109" s="58" t="s">
        <v>7</v>
      </c>
      <c r="E109" s="148">
        <v>22</v>
      </c>
      <c r="F109" s="139" t="s">
        <v>79</v>
      </c>
      <c r="G109" s="141" t="s">
        <v>52</v>
      </c>
      <c r="H109" s="140" t="s">
        <v>14</v>
      </c>
      <c r="M109" s="145"/>
      <c r="N109" s="152"/>
    </row>
    <row r="110" spans="1:14" s="29" customFormat="1" ht="28.5" customHeight="1">
      <c r="A110" s="58"/>
      <c r="B110" s="58" t="s">
        <v>281</v>
      </c>
      <c r="C110" s="58">
        <v>93</v>
      </c>
      <c r="D110" s="58" t="s">
        <v>7</v>
      </c>
      <c r="E110" s="148">
        <v>1023</v>
      </c>
      <c r="F110" s="139" t="s">
        <v>79</v>
      </c>
      <c r="G110" s="141" t="s">
        <v>52</v>
      </c>
      <c r="H110" s="140" t="s">
        <v>14</v>
      </c>
      <c r="M110" s="145"/>
      <c r="N110" s="152"/>
    </row>
    <row r="111" spans="1:14" s="29" customFormat="1" ht="28.5" customHeight="1">
      <c r="A111" s="58"/>
      <c r="B111" s="58" t="s">
        <v>282</v>
      </c>
      <c r="C111" s="58">
        <v>265</v>
      </c>
      <c r="D111" s="58" t="s">
        <v>7</v>
      </c>
      <c r="E111" s="148">
        <v>2915</v>
      </c>
      <c r="F111" s="139" t="s">
        <v>79</v>
      </c>
      <c r="G111" s="141" t="s">
        <v>52</v>
      </c>
      <c r="H111" s="140" t="s">
        <v>14</v>
      </c>
      <c r="M111" s="145"/>
      <c r="N111" s="152"/>
    </row>
    <row r="112" spans="1:14" ht="25.5">
      <c r="A112" s="13"/>
      <c r="B112" s="13" t="s">
        <v>301</v>
      </c>
      <c r="C112" s="13">
        <v>156</v>
      </c>
      <c r="D112" s="13" t="s">
        <v>11</v>
      </c>
      <c r="E112" s="49">
        <v>0</v>
      </c>
      <c r="F112" s="80" t="s">
        <v>302</v>
      </c>
      <c r="G112" s="35" t="s">
        <v>52</v>
      </c>
      <c r="H112" s="39" t="s">
        <v>14</v>
      </c>
      <c r="M112" s="18"/>
      <c r="N112" s="36"/>
    </row>
    <row r="113" spans="1:14" ht="25.5">
      <c r="A113" s="13"/>
      <c r="B113" s="13" t="s">
        <v>303</v>
      </c>
      <c r="C113" s="13">
        <v>445</v>
      </c>
      <c r="D113" s="13" t="s">
        <v>11</v>
      </c>
      <c r="E113" s="49">
        <v>0</v>
      </c>
      <c r="F113" s="80" t="s">
        <v>302</v>
      </c>
      <c r="G113" s="35" t="s">
        <v>52</v>
      </c>
      <c r="H113" s="39" t="s">
        <v>14</v>
      </c>
      <c r="M113" s="18"/>
      <c r="N113" s="36"/>
    </row>
    <row r="114" spans="1:14" ht="25.5">
      <c r="A114" s="13"/>
      <c r="B114" s="13" t="s">
        <v>304</v>
      </c>
      <c r="C114" s="13">
        <v>55</v>
      </c>
      <c r="D114" s="13" t="s">
        <v>3</v>
      </c>
      <c r="E114" s="49">
        <v>0</v>
      </c>
      <c r="F114" s="80" t="s">
        <v>305</v>
      </c>
      <c r="G114" s="35" t="s">
        <v>52</v>
      </c>
      <c r="H114" s="39" t="s">
        <v>14</v>
      </c>
      <c r="M114" s="18"/>
      <c r="N114" s="36"/>
    </row>
    <row r="115" spans="1:14" s="29" customFormat="1" ht="38.25">
      <c r="A115" s="58"/>
      <c r="B115" s="58" t="s">
        <v>343</v>
      </c>
      <c r="C115" s="58">
        <v>100</v>
      </c>
      <c r="D115" s="58" t="s">
        <v>3</v>
      </c>
      <c r="E115" s="148">
        <v>0</v>
      </c>
      <c r="F115" s="139" t="s">
        <v>305</v>
      </c>
      <c r="G115" s="141" t="s">
        <v>52</v>
      </c>
      <c r="H115" s="140" t="s">
        <v>14</v>
      </c>
      <c r="M115" s="145"/>
      <c r="N115" s="114"/>
    </row>
    <row r="116" spans="1:14" ht="12.75">
      <c r="A116" s="13"/>
      <c r="B116" s="13"/>
      <c r="C116" s="13"/>
      <c r="D116" s="42" t="s">
        <v>4</v>
      </c>
      <c r="E116" s="43">
        <f>SUM(E79:E115)</f>
        <v>29431.71</v>
      </c>
      <c r="F116" s="81"/>
      <c r="G116" s="39"/>
      <c r="H116" s="44"/>
      <c r="M116" s="18"/>
      <c r="N116" s="37"/>
    </row>
    <row r="117" spans="1:12" ht="24.75" customHeight="1">
      <c r="A117" s="50"/>
      <c r="B117" s="50"/>
      <c r="C117" s="50"/>
      <c r="D117" s="45"/>
      <c r="E117" s="46"/>
      <c r="F117" s="76"/>
      <c r="G117" s="34"/>
      <c r="H117" s="47"/>
      <c r="J117" s="18"/>
      <c r="K117" s="18"/>
      <c r="L117" s="18"/>
    </row>
    <row r="118" spans="1:14" ht="12.75">
      <c r="A118" s="48" t="s">
        <v>34</v>
      </c>
      <c r="G118" s="6"/>
      <c r="H118" s="6"/>
      <c r="J118" s="18"/>
      <c r="K118" s="18"/>
      <c r="L118" s="18"/>
      <c r="N118" s="73"/>
    </row>
    <row r="119" spans="1:14" ht="38.25">
      <c r="A119" s="73" t="s">
        <v>10</v>
      </c>
      <c r="B119" s="73" t="s">
        <v>65</v>
      </c>
      <c r="C119" s="73" t="s">
        <v>66</v>
      </c>
      <c r="D119" s="73" t="s">
        <v>67</v>
      </c>
      <c r="E119" s="73" t="s">
        <v>68</v>
      </c>
      <c r="F119" s="79" t="s">
        <v>69</v>
      </c>
      <c r="G119" s="73" t="s">
        <v>21</v>
      </c>
      <c r="H119" s="73" t="s">
        <v>20</v>
      </c>
      <c r="N119" s="36"/>
    </row>
    <row r="120" spans="1:14" s="29" customFormat="1" ht="25.5">
      <c r="A120" s="58"/>
      <c r="B120" s="58" t="s">
        <v>88</v>
      </c>
      <c r="C120" s="58">
        <v>1170</v>
      </c>
      <c r="D120" s="58" t="s">
        <v>3</v>
      </c>
      <c r="E120" s="148">
        <v>0</v>
      </c>
      <c r="F120" s="139" t="s">
        <v>89</v>
      </c>
      <c r="G120" s="140" t="s">
        <v>52</v>
      </c>
      <c r="H120" s="140" t="s">
        <v>14</v>
      </c>
      <c r="N120" s="114"/>
    </row>
    <row r="121" spans="1:14" s="29" customFormat="1" ht="38.25">
      <c r="A121" s="58"/>
      <c r="B121" s="58" t="s">
        <v>121</v>
      </c>
      <c r="C121" s="58">
        <v>111</v>
      </c>
      <c r="D121" s="58" t="s">
        <v>7</v>
      </c>
      <c r="E121" s="148">
        <v>0</v>
      </c>
      <c r="F121" s="139" t="s">
        <v>122</v>
      </c>
      <c r="G121" s="140" t="s">
        <v>52</v>
      </c>
      <c r="H121" s="140" t="s">
        <v>14</v>
      </c>
      <c r="N121" s="114"/>
    </row>
    <row r="122" spans="1:14" s="29" customFormat="1" ht="38.25">
      <c r="A122" s="58"/>
      <c r="B122" s="58" t="s">
        <v>123</v>
      </c>
      <c r="C122" s="58">
        <v>108</v>
      </c>
      <c r="D122" s="58" t="s">
        <v>7</v>
      </c>
      <c r="E122" s="148">
        <v>0</v>
      </c>
      <c r="F122" s="139" t="s">
        <v>122</v>
      </c>
      <c r="G122" s="140" t="s">
        <v>52</v>
      </c>
      <c r="H122" s="140" t="s">
        <v>14</v>
      </c>
      <c r="N122" s="114"/>
    </row>
    <row r="123" spans="1:14" s="29" customFormat="1" ht="38.25">
      <c r="A123" s="58"/>
      <c r="B123" s="58" t="s">
        <v>124</v>
      </c>
      <c r="C123" s="58">
        <v>37</v>
      </c>
      <c r="D123" s="58" t="s">
        <v>7</v>
      </c>
      <c r="E123" s="148">
        <v>0</v>
      </c>
      <c r="F123" s="139" t="s">
        <v>122</v>
      </c>
      <c r="G123" s="140" t="s">
        <v>52</v>
      </c>
      <c r="H123" s="140" t="s">
        <v>14</v>
      </c>
      <c r="N123" s="114"/>
    </row>
    <row r="124" spans="1:14" s="29" customFormat="1" ht="38.25">
      <c r="A124" s="58"/>
      <c r="B124" s="58" t="s">
        <v>127</v>
      </c>
      <c r="C124" s="58">
        <v>3149</v>
      </c>
      <c r="D124" s="58" t="s">
        <v>128</v>
      </c>
      <c r="E124" s="148">
        <v>0</v>
      </c>
      <c r="F124" s="139" t="s">
        <v>122</v>
      </c>
      <c r="G124" s="140" t="s">
        <v>52</v>
      </c>
      <c r="H124" s="140" t="s">
        <v>14</v>
      </c>
      <c r="N124" s="151"/>
    </row>
    <row r="125" spans="1:14" ht="12.75">
      <c r="A125" s="42"/>
      <c r="B125" s="13"/>
      <c r="C125" s="13"/>
      <c r="D125" s="42" t="s">
        <v>4</v>
      </c>
      <c r="E125" s="43">
        <f>SUM(E120:E124)</f>
        <v>0</v>
      </c>
      <c r="F125" s="80"/>
      <c r="G125" s="39"/>
      <c r="H125" s="39"/>
      <c r="N125" s="37"/>
    </row>
    <row r="126" spans="1:8" ht="12.75">
      <c r="A126" s="45"/>
      <c r="B126" s="50"/>
      <c r="C126" s="50"/>
      <c r="D126" s="45"/>
      <c r="E126" s="46"/>
      <c r="F126" s="77"/>
      <c r="G126" s="34"/>
      <c r="H126" s="34"/>
    </row>
    <row r="127" spans="1:14" ht="12.75">
      <c r="A127" s="48" t="s">
        <v>23</v>
      </c>
      <c r="G127" s="6"/>
      <c r="H127" s="6"/>
      <c r="N127" s="73"/>
    </row>
    <row r="128" spans="1:14" ht="38.25">
      <c r="A128" s="73" t="s">
        <v>10</v>
      </c>
      <c r="B128" s="73" t="s">
        <v>65</v>
      </c>
      <c r="C128" s="73" t="s">
        <v>66</v>
      </c>
      <c r="D128" s="73" t="s">
        <v>67</v>
      </c>
      <c r="E128" s="73" t="s">
        <v>68</v>
      </c>
      <c r="F128" s="79" t="s">
        <v>69</v>
      </c>
      <c r="G128" s="73" t="s">
        <v>21</v>
      </c>
      <c r="H128" s="73" t="s">
        <v>20</v>
      </c>
      <c r="N128" s="36"/>
    </row>
    <row r="129" spans="1:14" s="29" customFormat="1" ht="25.5">
      <c r="A129" s="58"/>
      <c r="B129" s="58" t="s">
        <v>270</v>
      </c>
      <c r="C129" s="58">
        <v>3</v>
      </c>
      <c r="D129" s="58" t="s">
        <v>7</v>
      </c>
      <c r="E129" s="148">
        <v>0</v>
      </c>
      <c r="F129" s="139" t="s">
        <v>80</v>
      </c>
      <c r="G129" s="140" t="s">
        <v>52</v>
      </c>
      <c r="H129" s="140" t="s">
        <v>14</v>
      </c>
      <c r="N129" s="114"/>
    </row>
    <row r="130" spans="1:14" s="29" customFormat="1" ht="27.75" customHeight="1">
      <c r="A130" s="58"/>
      <c r="B130" s="58" t="s">
        <v>271</v>
      </c>
      <c r="C130" s="58">
        <v>1</v>
      </c>
      <c r="D130" s="58" t="s">
        <v>7</v>
      </c>
      <c r="E130" s="148">
        <v>0</v>
      </c>
      <c r="F130" s="139" t="s">
        <v>80</v>
      </c>
      <c r="G130" s="140" t="s">
        <v>52</v>
      </c>
      <c r="H130" s="140" t="s">
        <v>14</v>
      </c>
      <c r="N130" s="114"/>
    </row>
    <row r="131" spans="1:14" s="29" customFormat="1" ht="25.5">
      <c r="A131" s="58"/>
      <c r="B131" s="58" t="s">
        <v>272</v>
      </c>
      <c r="C131" s="58">
        <v>51</v>
      </c>
      <c r="D131" s="58" t="s">
        <v>7</v>
      </c>
      <c r="E131" s="148">
        <v>0</v>
      </c>
      <c r="F131" s="139" t="s">
        <v>80</v>
      </c>
      <c r="G131" s="140" t="s">
        <v>273</v>
      </c>
      <c r="H131" s="140" t="s">
        <v>14</v>
      </c>
      <c r="N131" s="114"/>
    </row>
    <row r="132" spans="1:14" s="29" customFormat="1" ht="24.75" customHeight="1">
      <c r="A132" s="58"/>
      <c r="B132" s="58" t="s">
        <v>274</v>
      </c>
      <c r="C132" s="58">
        <v>56</v>
      </c>
      <c r="D132" s="58" t="s">
        <v>7</v>
      </c>
      <c r="E132" s="148">
        <v>0</v>
      </c>
      <c r="F132" s="139" t="s">
        <v>80</v>
      </c>
      <c r="G132" s="140" t="s">
        <v>52</v>
      </c>
      <c r="H132" s="140" t="s">
        <v>14</v>
      </c>
      <c r="N132" s="114"/>
    </row>
    <row r="133" spans="1:14" s="29" customFormat="1" ht="24.75" customHeight="1">
      <c r="A133" s="58"/>
      <c r="B133" s="58" t="s">
        <v>153</v>
      </c>
      <c r="C133" s="58">
        <v>2</v>
      </c>
      <c r="D133" s="58" t="s">
        <v>7</v>
      </c>
      <c r="E133" s="148">
        <v>0</v>
      </c>
      <c r="F133" s="139" t="s">
        <v>80</v>
      </c>
      <c r="G133" s="140" t="s">
        <v>52</v>
      </c>
      <c r="H133" s="140" t="s">
        <v>14</v>
      </c>
      <c r="N133" s="114"/>
    </row>
    <row r="134" spans="1:14" s="29" customFormat="1" ht="24.75" customHeight="1">
      <c r="A134" s="58"/>
      <c r="B134" s="58" t="s">
        <v>151</v>
      </c>
      <c r="C134" s="58">
        <v>3</v>
      </c>
      <c r="D134" s="58" t="s">
        <v>7</v>
      </c>
      <c r="E134" s="148">
        <v>0</v>
      </c>
      <c r="F134" s="139" t="s">
        <v>80</v>
      </c>
      <c r="G134" s="140" t="s">
        <v>52</v>
      </c>
      <c r="H134" s="140" t="s">
        <v>14</v>
      </c>
      <c r="N134" s="114"/>
    </row>
    <row r="135" spans="1:14" s="29" customFormat="1" ht="24.75" customHeight="1">
      <c r="A135" s="58"/>
      <c r="B135" s="58" t="s">
        <v>152</v>
      </c>
      <c r="C135" s="58">
        <v>63</v>
      </c>
      <c r="D135" s="58" t="s">
        <v>7</v>
      </c>
      <c r="E135" s="148">
        <v>0</v>
      </c>
      <c r="F135" s="139" t="s">
        <v>80</v>
      </c>
      <c r="G135" s="140" t="s">
        <v>52</v>
      </c>
      <c r="H135" s="140" t="s">
        <v>14</v>
      </c>
      <c r="N135" s="114"/>
    </row>
    <row r="136" spans="1:14" s="29" customFormat="1" ht="24.75" customHeight="1">
      <c r="A136" s="58"/>
      <c r="B136" s="58" t="s">
        <v>150</v>
      </c>
      <c r="C136" s="58">
        <v>52</v>
      </c>
      <c r="D136" s="58" t="s">
        <v>7</v>
      </c>
      <c r="E136" s="148">
        <v>0</v>
      </c>
      <c r="F136" s="139" t="s">
        <v>80</v>
      </c>
      <c r="G136" s="140" t="s">
        <v>52</v>
      </c>
      <c r="H136" s="140" t="s">
        <v>14</v>
      </c>
      <c r="N136" s="151"/>
    </row>
    <row r="137" spans="1:14" s="29" customFormat="1" ht="40.5" customHeight="1">
      <c r="A137" s="58"/>
      <c r="B137" s="58" t="s">
        <v>188</v>
      </c>
      <c r="C137" s="159">
        <v>13742</v>
      </c>
      <c r="D137" s="58" t="s">
        <v>189</v>
      </c>
      <c r="E137" s="148">
        <v>0</v>
      </c>
      <c r="F137" s="139" t="s">
        <v>190</v>
      </c>
      <c r="G137" s="140" t="s">
        <v>210</v>
      </c>
      <c r="H137" s="140" t="s">
        <v>14</v>
      </c>
      <c r="N137" s="152"/>
    </row>
    <row r="138" spans="1:14" s="29" customFormat="1" ht="38.25" customHeight="1">
      <c r="A138" s="58"/>
      <c r="B138" s="58" t="s">
        <v>191</v>
      </c>
      <c r="C138" s="159" t="s">
        <v>192</v>
      </c>
      <c r="D138" s="160" t="s">
        <v>193</v>
      </c>
      <c r="E138" s="148">
        <v>0</v>
      </c>
      <c r="F138" s="139" t="s">
        <v>190</v>
      </c>
      <c r="G138" s="140" t="s">
        <v>210</v>
      </c>
      <c r="H138" s="140" t="s">
        <v>14</v>
      </c>
      <c r="N138" s="152"/>
    </row>
    <row r="139" spans="1:14" s="29" customFormat="1" ht="40.5" customHeight="1">
      <c r="A139" s="58"/>
      <c r="B139" s="58" t="s">
        <v>194</v>
      </c>
      <c r="C139" s="159">
        <v>475</v>
      </c>
      <c r="D139" s="58" t="s">
        <v>3</v>
      </c>
      <c r="E139" s="148">
        <v>0</v>
      </c>
      <c r="F139" s="139" t="s">
        <v>190</v>
      </c>
      <c r="G139" s="140" t="s">
        <v>210</v>
      </c>
      <c r="H139" s="140" t="s">
        <v>14</v>
      </c>
      <c r="N139" s="152"/>
    </row>
    <row r="140" spans="1:14" s="29" customFormat="1" ht="38.25" customHeight="1">
      <c r="A140" s="58"/>
      <c r="B140" s="58" t="s">
        <v>195</v>
      </c>
      <c r="C140" s="159">
        <v>1223</v>
      </c>
      <c r="D140" s="58" t="s">
        <v>8</v>
      </c>
      <c r="E140" s="148">
        <v>0</v>
      </c>
      <c r="F140" s="139" t="s">
        <v>190</v>
      </c>
      <c r="G140" s="140" t="s">
        <v>210</v>
      </c>
      <c r="H140" s="140" t="s">
        <v>14</v>
      </c>
      <c r="N140" s="152"/>
    </row>
    <row r="141" spans="1:14" s="29" customFormat="1" ht="36.75" customHeight="1">
      <c r="A141" s="58"/>
      <c r="B141" s="58" t="s">
        <v>196</v>
      </c>
      <c r="C141" s="159">
        <v>435</v>
      </c>
      <c r="D141" s="58" t="s">
        <v>8</v>
      </c>
      <c r="E141" s="148">
        <v>0</v>
      </c>
      <c r="F141" s="139" t="s">
        <v>190</v>
      </c>
      <c r="G141" s="140" t="s">
        <v>210</v>
      </c>
      <c r="H141" s="140" t="s">
        <v>14</v>
      </c>
      <c r="N141" s="152"/>
    </row>
    <row r="142" spans="1:14" s="29" customFormat="1" ht="37.5" customHeight="1">
      <c r="A142" s="58"/>
      <c r="B142" s="58" t="s">
        <v>197</v>
      </c>
      <c r="C142" s="159">
        <v>508</v>
      </c>
      <c r="D142" s="58" t="s">
        <v>8</v>
      </c>
      <c r="E142" s="148">
        <v>0</v>
      </c>
      <c r="F142" s="139" t="s">
        <v>190</v>
      </c>
      <c r="G142" s="140" t="s">
        <v>210</v>
      </c>
      <c r="H142" s="140" t="s">
        <v>14</v>
      </c>
      <c r="N142" s="152"/>
    </row>
    <row r="143" spans="1:14" s="29" customFormat="1" ht="38.25" customHeight="1">
      <c r="A143" s="58"/>
      <c r="B143" s="58" t="s">
        <v>199</v>
      </c>
      <c r="C143" s="159">
        <v>230</v>
      </c>
      <c r="D143" s="58" t="s">
        <v>8</v>
      </c>
      <c r="E143" s="148">
        <v>0</v>
      </c>
      <c r="F143" s="139" t="s">
        <v>190</v>
      </c>
      <c r="G143" s="140" t="s">
        <v>210</v>
      </c>
      <c r="H143" s="140" t="s">
        <v>14</v>
      </c>
      <c r="N143" s="152"/>
    </row>
    <row r="144" spans="1:14" s="29" customFormat="1" ht="37.5" customHeight="1">
      <c r="A144" s="58"/>
      <c r="B144" s="58" t="s">
        <v>200</v>
      </c>
      <c r="C144" s="159">
        <v>177</v>
      </c>
      <c r="D144" s="58" t="s">
        <v>9</v>
      </c>
      <c r="E144" s="148">
        <v>0</v>
      </c>
      <c r="F144" s="139" t="s">
        <v>190</v>
      </c>
      <c r="G144" s="140" t="s">
        <v>210</v>
      </c>
      <c r="H144" s="140" t="s">
        <v>14</v>
      </c>
      <c r="N144" s="152"/>
    </row>
    <row r="145" spans="1:14" s="29" customFormat="1" ht="39" customHeight="1">
      <c r="A145" s="58"/>
      <c r="B145" s="58" t="s">
        <v>201</v>
      </c>
      <c r="C145" s="159">
        <v>735</v>
      </c>
      <c r="D145" s="58" t="s">
        <v>7</v>
      </c>
      <c r="E145" s="148">
        <v>0</v>
      </c>
      <c r="F145" s="139" t="s">
        <v>190</v>
      </c>
      <c r="G145" s="140" t="s">
        <v>210</v>
      </c>
      <c r="H145" s="140" t="s">
        <v>14</v>
      </c>
      <c r="N145" s="152"/>
    </row>
    <row r="146" spans="1:14" s="29" customFormat="1" ht="38.25" customHeight="1">
      <c r="A146" s="58"/>
      <c r="B146" s="58" t="s">
        <v>202</v>
      </c>
      <c r="C146" s="159">
        <v>22</v>
      </c>
      <c r="D146" s="58" t="s">
        <v>9</v>
      </c>
      <c r="E146" s="148">
        <v>0</v>
      </c>
      <c r="F146" s="139" t="s">
        <v>190</v>
      </c>
      <c r="G146" s="140" t="s">
        <v>210</v>
      </c>
      <c r="H146" s="140" t="s">
        <v>14</v>
      </c>
      <c r="N146" s="152"/>
    </row>
    <row r="147" spans="1:14" s="29" customFormat="1" ht="39.75" customHeight="1">
      <c r="A147" s="58"/>
      <c r="B147" s="58" t="s">
        <v>203</v>
      </c>
      <c r="C147" s="159">
        <v>7770</v>
      </c>
      <c r="D147" s="58" t="s">
        <v>189</v>
      </c>
      <c r="E147" s="148">
        <v>0</v>
      </c>
      <c r="F147" s="139" t="s">
        <v>190</v>
      </c>
      <c r="G147" s="140" t="s">
        <v>210</v>
      </c>
      <c r="H147" s="140" t="s">
        <v>14</v>
      </c>
      <c r="N147" s="152"/>
    </row>
    <row r="148" spans="1:14" s="29" customFormat="1" ht="38.25" customHeight="1">
      <c r="A148" s="58"/>
      <c r="B148" s="58" t="s">
        <v>204</v>
      </c>
      <c r="C148" s="159">
        <v>2798</v>
      </c>
      <c r="D148" s="58" t="s">
        <v>9</v>
      </c>
      <c r="E148" s="148">
        <v>0</v>
      </c>
      <c r="F148" s="139" t="s">
        <v>190</v>
      </c>
      <c r="G148" s="140" t="s">
        <v>210</v>
      </c>
      <c r="H148" s="140" t="s">
        <v>14</v>
      </c>
      <c r="N148" s="152"/>
    </row>
    <row r="149" spans="1:14" s="29" customFormat="1" ht="39" customHeight="1">
      <c r="A149" s="58"/>
      <c r="B149" s="58" t="s">
        <v>205</v>
      </c>
      <c r="C149" s="159">
        <v>120</v>
      </c>
      <c r="D149" s="58" t="s">
        <v>189</v>
      </c>
      <c r="E149" s="148">
        <v>0</v>
      </c>
      <c r="F149" s="139" t="s">
        <v>190</v>
      </c>
      <c r="G149" s="140" t="s">
        <v>210</v>
      </c>
      <c r="H149" s="140" t="s">
        <v>14</v>
      </c>
      <c r="N149" s="152"/>
    </row>
    <row r="150" spans="1:14" s="29" customFormat="1" ht="37.5" customHeight="1">
      <c r="A150" s="58"/>
      <c r="B150" s="58" t="s">
        <v>206</v>
      </c>
      <c r="C150" s="159">
        <v>120</v>
      </c>
      <c r="D150" s="58" t="s">
        <v>0</v>
      </c>
      <c r="E150" s="148">
        <v>0</v>
      </c>
      <c r="F150" s="139" t="s">
        <v>190</v>
      </c>
      <c r="G150" s="140" t="s">
        <v>210</v>
      </c>
      <c r="H150" s="140" t="s">
        <v>14</v>
      </c>
      <c r="N150" s="152"/>
    </row>
    <row r="151" spans="1:14" s="29" customFormat="1" ht="38.25" customHeight="1">
      <c r="A151" s="58"/>
      <c r="B151" s="58" t="s">
        <v>207</v>
      </c>
      <c r="C151" s="159">
        <v>202</v>
      </c>
      <c r="D151" s="58" t="s">
        <v>198</v>
      </c>
      <c r="E151" s="148">
        <v>0</v>
      </c>
      <c r="F151" s="139" t="s">
        <v>190</v>
      </c>
      <c r="G151" s="140" t="s">
        <v>210</v>
      </c>
      <c r="H151" s="140" t="s">
        <v>14</v>
      </c>
      <c r="N151" s="152"/>
    </row>
    <row r="152" spans="1:14" s="29" customFormat="1" ht="39" customHeight="1">
      <c r="A152" s="58"/>
      <c r="B152" s="58" t="s">
        <v>208</v>
      </c>
      <c r="C152" s="159">
        <v>19</v>
      </c>
      <c r="D152" s="58" t="s">
        <v>9</v>
      </c>
      <c r="E152" s="148">
        <v>0</v>
      </c>
      <c r="F152" s="139" t="s">
        <v>190</v>
      </c>
      <c r="G152" s="140" t="s">
        <v>210</v>
      </c>
      <c r="H152" s="140" t="s">
        <v>14</v>
      </c>
      <c r="N152" s="152"/>
    </row>
    <row r="153" spans="1:14" s="29" customFormat="1" ht="37.5" customHeight="1">
      <c r="A153" s="58"/>
      <c r="B153" s="58" t="s">
        <v>209</v>
      </c>
      <c r="C153" s="159">
        <v>10</v>
      </c>
      <c r="D153" s="58" t="s">
        <v>9</v>
      </c>
      <c r="E153" s="148">
        <v>0</v>
      </c>
      <c r="F153" s="139" t="s">
        <v>190</v>
      </c>
      <c r="G153" s="140" t="s">
        <v>210</v>
      </c>
      <c r="H153" s="140" t="s">
        <v>14</v>
      </c>
      <c r="N153" s="152"/>
    </row>
    <row r="154" spans="1:8" ht="24.75" customHeight="1">
      <c r="A154" s="42"/>
      <c r="B154" s="13"/>
      <c r="C154" s="13"/>
      <c r="D154" s="42" t="s">
        <v>4</v>
      </c>
      <c r="E154" s="43">
        <f>SUM(E129:E153)</f>
        <v>0</v>
      </c>
      <c r="F154" s="80"/>
      <c r="G154" s="39"/>
      <c r="H154" s="39"/>
    </row>
    <row r="155" spans="1:14" ht="12.75">
      <c r="A155" s="48" t="s">
        <v>35</v>
      </c>
      <c r="G155" s="6"/>
      <c r="H155" s="6"/>
      <c r="N155" s="73"/>
    </row>
    <row r="156" spans="1:14" s="29" customFormat="1" ht="38.25">
      <c r="A156" s="73" t="s">
        <v>10</v>
      </c>
      <c r="B156" s="73" t="s">
        <v>65</v>
      </c>
      <c r="C156" s="73" t="s">
        <v>66</v>
      </c>
      <c r="D156" s="73" t="s">
        <v>67</v>
      </c>
      <c r="E156" s="73" t="s">
        <v>68</v>
      </c>
      <c r="F156" s="79" t="s">
        <v>69</v>
      </c>
      <c r="G156" s="73" t="s">
        <v>21</v>
      </c>
      <c r="H156" s="73" t="s">
        <v>20</v>
      </c>
      <c r="I156" s="1"/>
      <c r="N156" s="114"/>
    </row>
    <row r="157" spans="1:14" s="29" customFormat="1" ht="25.5">
      <c r="A157" s="58"/>
      <c r="B157" s="58" t="s">
        <v>285</v>
      </c>
      <c r="C157" s="58">
        <v>145</v>
      </c>
      <c r="D157" s="58" t="s">
        <v>7</v>
      </c>
      <c r="E157" s="148">
        <v>725</v>
      </c>
      <c r="F157" s="139" t="s">
        <v>77</v>
      </c>
      <c r="G157" s="141" t="s">
        <v>52</v>
      </c>
      <c r="H157" s="140" t="s">
        <v>14</v>
      </c>
      <c r="N157" s="151"/>
    </row>
    <row r="158" spans="1:14" s="29" customFormat="1" ht="25.5">
      <c r="A158" s="58"/>
      <c r="B158" s="58" t="s">
        <v>286</v>
      </c>
      <c r="C158" s="58">
        <v>101</v>
      </c>
      <c r="D158" s="58" t="s">
        <v>7</v>
      </c>
      <c r="E158" s="148">
        <v>505</v>
      </c>
      <c r="F158" s="139" t="s">
        <v>77</v>
      </c>
      <c r="G158" s="141" t="s">
        <v>52</v>
      </c>
      <c r="H158" s="140" t="s">
        <v>14</v>
      </c>
      <c r="N158" s="152"/>
    </row>
    <row r="159" spans="1:14" s="29" customFormat="1" ht="25.5">
      <c r="A159" s="58"/>
      <c r="B159" s="58" t="s">
        <v>287</v>
      </c>
      <c r="C159" s="58">
        <v>82</v>
      </c>
      <c r="D159" s="58" t="s">
        <v>7</v>
      </c>
      <c r="E159" s="148">
        <v>410</v>
      </c>
      <c r="F159" s="139" t="s">
        <v>77</v>
      </c>
      <c r="G159" s="141" t="s">
        <v>52</v>
      </c>
      <c r="H159" s="140" t="s">
        <v>14</v>
      </c>
      <c r="N159" s="152"/>
    </row>
    <row r="160" spans="1:14" ht="12.75">
      <c r="A160" s="42"/>
      <c r="B160" s="13"/>
      <c r="C160" s="13"/>
      <c r="D160" s="42" t="s">
        <v>4</v>
      </c>
      <c r="E160" s="43">
        <f>SUM(E157:E159)</f>
        <v>1640</v>
      </c>
      <c r="F160" s="80"/>
      <c r="G160" s="39"/>
      <c r="H160" s="39"/>
      <c r="N160" s="37"/>
    </row>
    <row r="161" spans="1:8" ht="12.75">
      <c r="A161" s="45"/>
      <c r="B161" s="45"/>
      <c r="C161" s="45"/>
      <c r="D161" s="45"/>
      <c r="E161" s="46"/>
      <c r="F161" s="76"/>
      <c r="G161" s="47"/>
      <c r="H161" s="47"/>
    </row>
    <row r="162" spans="1:14" ht="12.75">
      <c r="A162" s="48" t="s">
        <v>36</v>
      </c>
      <c r="G162" s="6"/>
      <c r="H162" s="6"/>
      <c r="N162" s="73"/>
    </row>
    <row r="163" spans="1:14" ht="38.25">
      <c r="A163" s="73" t="s">
        <v>10</v>
      </c>
      <c r="B163" s="73" t="s">
        <v>65</v>
      </c>
      <c r="C163" s="73" t="s">
        <v>66</v>
      </c>
      <c r="D163" s="73" t="s">
        <v>67</v>
      </c>
      <c r="E163" s="73" t="s">
        <v>68</v>
      </c>
      <c r="F163" s="79" t="s">
        <v>69</v>
      </c>
      <c r="G163" s="73" t="s">
        <v>21</v>
      </c>
      <c r="H163" s="73" t="s">
        <v>20</v>
      </c>
      <c r="N163" s="36"/>
    </row>
    <row r="164" spans="1:14" s="29" customFormat="1" ht="38.25">
      <c r="A164" s="58"/>
      <c r="B164" s="137" t="s">
        <v>91</v>
      </c>
      <c r="C164" s="58">
        <v>2063</v>
      </c>
      <c r="D164" s="58" t="s">
        <v>11</v>
      </c>
      <c r="E164" s="138">
        <v>0</v>
      </c>
      <c r="F164" s="143" t="s">
        <v>90</v>
      </c>
      <c r="G164" s="141" t="s">
        <v>52</v>
      </c>
      <c r="H164" s="140" t="s">
        <v>14</v>
      </c>
      <c r="N164" s="114"/>
    </row>
    <row r="165" spans="1:14" s="29" customFormat="1" ht="38.25">
      <c r="A165" s="144"/>
      <c r="B165" s="137" t="s">
        <v>129</v>
      </c>
      <c r="C165" s="58">
        <v>420</v>
      </c>
      <c r="D165" s="58" t="s">
        <v>11</v>
      </c>
      <c r="E165" s="138">
        <v>0</v>
      </c>
      <c r="F165" s="143" t="s">
        <v>90</v>
      </c>
      <c r="G165" s="141" t="s">
        <v>52</v>
      </c>
      <c r="H165" s="140" t="s">
        <v>14</v>
      </c>
      <c r="N165" s="114"/>
    </row>
    <row r="166" spans="1:14" s="29" customFormat="1" ht="25.5">
      <c r="A166" s="58"/>
      <c r="B166" s="137" t="s">
        <v>130</v>
      </c>
      <c r="C166" s="58">
        <v>313</v>
      </c>
      <c r="D166" s="58" t="s">
        <v>7</v>
      </c>
      <c r="E166" s="138">
        <v>0</v>
      </c>
      <c r="F166" s="143" t="s">
        <v>81</v>
      </c>
      <c r="G166" s="141" t="s">
        <v>52</v>
      </c>
      <c r="H166" s="140" t="s">
        <v>14</v>
      </c>
      <c r="N166" s="114"/>
    </row>
    <row r="167" spans="1:14" s="29" customFormat="1" ht="25.5">
      <c r="A167" s="144"/>
      <c r="B167" s="137" t="s">
        <v>57</v>
      </c>
      <c r="C167" s="58">
        <v>107</v>
      </c>
      <c r="D167" s="58" t="s">
        <v>7</v>
      </c>
      <c r="E167" s="138">
        <v>0</v>
      </c>
      <c r="F167" s="139" t="s">
        <v>81</v>
      </c>
      <c r="G167" s="141" t="s">
        <v>52</v>
      </c>
      <c r="H167" s="140" t="s">
        <v>14</v>
      </c>
      <c r="N167" s="151"/>
    </row>
    <row r="168" spans="1:14" s="29" customFormat="1" ht="38.25">
      <c r="A168" s="58"/>
      <c r="B168" s="137" t="s">
        <v>309</v>
      </c>
      <c r="C168" s="58">
        <v>1570</v>
      </c>
      <c r="D168" s="58" t="s">
        <v>7</v>
      </c>
      <c r="E168" s="142">
        <f aca="true" t="shared" si="0" ref="E168:E185">C168*5</f>
        <v>7850</v>
      </c>
      <c r="F168" s="143" t="s">
        <v>90</v>
      </c>
      <c r="G168" s="141" t="s">
        <v>52</v>
      </c>
      <c r="H168" s="140" t="s">
        <v>14</v>
      </c>
      <c r="N168" s="114"/>
    </row>
    <row r="169" spans="1:14" s="29" customFormat="1" ht="38.25">
      <c r="A169" s="144"/>
      <c r="B169" s="137" t="s">
        <v>310</v>
      </c>
      <c r="C169" s="58">
        <v>16</v>
      </c>
      <c r="D169" s="58" t="s">
        <v>7</v>
      </c>
      <c r="E169" s="142">
        <f t="shared" si="0"/>
        <v>80</v>
      </c>
      <c r="F169" s="143" t="s">
        <v>90</v>
      </c>
      <c r="G169" s="141" t="s">
        <v>52</v>
      </c>
      <c r="H169" s="140" t="s">
        <v>14</v>
      </c>
      <c r="N169" s="114"/>
    </row>
    <row r="170" spans="1:14" s="29" customFormat="1" ht="38.25">
      <c r="A170" s="58"/>
      <c r="B170" s="137" t="s">
        <v>311</v>
      </c>
      <c r="C170" s="58">
        <v>84</v>
      </c>
      <c r="D170" s="58" t="s">
        <v>7</v>
      </c>
      <c r="E170" s="142">
        <f t="shared" si="0"/>
        <v>420</v>
      </c>
      <c r="F170" s="143" t="s">
        <v>90</v>
      </c>
      <c r="G170" s="141" t="s">
        <v>52</v>
      </c>
      <c r="H170" s="140" t="s">
        <v>14</v>
      </c>
      <c r="N170" s="114"/>
    </row>
    <row r="171" spans="1:14" s="29" customFormat="1" ht="38.25">
      <c r="A171" s="144"/>
      <c r="B171" s="137" t="s">
        <v>312</v>
      </c>
      <c r="C171" s="58">
        <v>22</v>
      </c>
      <c r="D171" s="58" t="s">
        <v>7</v>
      </c>
      <c r="E171" s="142">
        <f t="shared" si="0"/>
        <v>110</v>
      </c>
      <c r="F171" s="143" t="s">
        <v>90</v>
      </c>
      <c r="G171" s="141" t="s">
        <v>52</v>
      </c>
      <c r="H171" s="140" t="s">
        <v>14</v>
      </c>
      <c r="N171" s="114"/>
    </row>
    <row r="172" spans="1:14" s="29" customFormat="1" ht="38.25">
      <c r="A172" s="144"/>
      <c r="B172" s="137" t="s">
        <v>313</v>
      </c>
      <c r="C172" s="58">
        <v>278</v>
      </c>
      <c r="D172" s="58" t="s">
        <v>7</v>
      </c>
      <c r="E172" s="142">
        <f t="shared" si="0"/>
        <v>1390</v>
      </c>
      <c r="F172" s="143" t="s">
        <v>90</v>
      </c>
      <c r="G172" s="141" t="s">
        <v>52</v>
      </c>
      <c r="H172" s="140" t="s">
        <v>14</v>
      </c>
      <c r="L172" s="145"/>
      <c r="N172" s="114"/>
    </row>
    <row r="173" spans="1:14" s="29" customFormat="1" ht="38.25">
      <c r="A173" s="58"/>
      <c r="B173" s="137" t="s">
        <v>314</v>
      </c>
      <c r="C173" s="58">
        <v>358</v>
      </c>
      <c r="D173" s="58" t="s">
        <v>7</v>
      </c>
      <c r="E173" s="142">
        <f t="shared" si="0"/>
        <v>1790</v>
      </c>
      <c r="F173" s="143" t="s">
        <v>90</v>
      </c>
      <c r="G173" s="141" t="s">
        <v>52</v>
      </c>
      <c r="H173" s="140" t="s">
        <v>14</v>
      </c>
      <c r="N173" s="114"/>
    </row>
    <row r="174" spans="1:14" s="29" customFormat="1" ht="38.25">
      <c r="A174" s="144"/>
      <c r="B174" s="137" t="s">
        <v>315</v>
      </c>
      <c r="C174" s="58">
        <v>523</v>
      </c>
      <c r="D174" s="58" t="s">
        <v>7</v>
      </c>
      <c r="E174" s="142">
        <f t="shared" si="0"/>
        <v>2615</v>
      </c>
      <c r="F174" s="143" t="s">
        <v>90</v>
      </c>
      <c r="G174" s="141" t="s">
        <v>52</v>
      </c>
      <c r="H174" s="140" t="s">
        <v>14</v>
      </c>
      <c r="N174" s="114"/>
    </row>
    <row r="175" spans="1:14" s="29" customFormat="1" ht="38.25">
      <c r="A175" s="144"/>
      <c r="B175" s="137" t="s">
        <v>316</v>
      </c>
      <c r="C175" s="58">
        <v>57</v>
      </c>
      <c r="D175" s="58" t="s">
        <v>7</v>
      </c>
      <c r="E175" s="142">
        <f t="shared" si="0"/>
        <v>285</v>
      </c>
      <c r="F175" s="143" t="s">
        <v>90</v>
      </c>
      <c r="G175" s="141" t="s">
        <v>52</v>
      </c>
      <c r="H175" s="140" t="s">
        <v>14</v>
      </c>
      <c r="N175" s="114"/>
    </row>
    <row r="176" spans="1:14" s="29" customFormat="1" ht="38.25">
      <c r="A176" s="58"/>
      <c r="B176" s="137" t="s">
        <v>317</v>
      </c>
      <c r="C176" s="58">
        <v>82</v>
      </c>
      <c r="D176" s="58" t="s">
        <v>7</v>
      </c>
      <c r="E176" s="142">
        <f t="shared" si="0"/>
        <v>410</v>
      </c>
      <c r="F176" s="143" t="s">
        <v>90</v>
      </c>
      <c r="G176" s="141" t="s">
        <v>52</v>
      </c>
      <c r="H176" s="140" t="s">
        <v>14</v>
      </c>
      <c r="N176" s="114"/>
    </row>
    <row r="177" spans="1:14" s="29" customFormat="1" ht="38.25">
      <c r="A177" s="144"/>
      <c r="B177" s="137" t="s">
        <v>318</v>
      </c>
      <c r="C177" s="58">
        <v>6</v>
      </c>
      <c r="D177" s="58" t="s">
        <v>7</v>
      </c>
      <c r="E177" s="142">
        <f t="shared" si="0"/>
        <v>30</v>
      </c>
      <c r="F177" s="143" t="s">
        <v>90</v>
      </c>
      <c r="G177" s="141" t="s">
        <v>52</v>
      </c>
      <c r="H177" s="140" t="s">
        <v>14</v>
      </c>
      <c r="N177" s="114"/>
    </row>
    <row r="178" spans="1:14" s="29" customFormat="1" ht="38.25">
      <c r="A178" s="144"/>
      <c r="B178" s="137" t="s">
        <v>319</v>
      </c>
      <c r="C178" s="58">
        <v>24</v>
      </c>
      <c r="D178" s="58" t="s">
        <v>7</v>
      </c>
      <c r="E178" s="142">
        <f t="shared" si="0"/>
        <v>120</v>
      </c>
      <c r="F178" s="143" t="s">
        <v>90</v>
      </c>
      <c r="G178" s="141" t="s">
        <v>52</v>
      </c>
      <c r="H178" s="140" t="s">
        <v>14</v>
      </c>
      <c r="N178" s="114"/>
    </row>
    <row r="179" spans="1:14" s="29" customFormat="1" ht="38.25">
      <c r="A179" s="58"/>
      <c r="B179" s="137" t="s">
        <v>320</v>
      </c>
      <c r="C179" s="58">
        <v>7</v>
      </c>
      <c r="D179" s="58" t="s">
        <v>7</v>
      </c>
      <c r="E179" s="142">
        <f t="shared" si="0"/>
        <v>35</v>
      </c>
      <c r="F179" s="143" t="s">
        <v>90</v>
      </c>
      <c r="G179" s="141" t="s">
        <v>52</v>
      </c>
      <c r="H179" s="140" t="s">
        <v>14</v>
      </c>
      <c r="N179" s="114"/>
    </row>
    <row r="180" spans="1:14" s="29" customFormat="1" ht="38.25">
      <c r="A180" s="144"/>
      <c r="B180" s="137" t="s">
        <v>321</v>
      </c>
      <c r="C180" s="58">
        <v>2</v>
      </c>
      <c r="D180" s="58" t="s">
        <v>7</v>
      </c>
      <c r="E180" s="142">
        <f t="shared" si="0"/>
        <v>10</v>
      </c>
      <c r="F180" s="143" t="s">
        <v>90</v>
      </c>
      <c r="G180" s="141" t="s">
        <v>52</v>
      </c>
      <c r="H180" s="140" t="s">
        <v>14</v>
      </c>
      <c r="N180" s="114"/>
    </row>
    <row r="181" spans="1:14" s="29" customFormat="1" ht="38.25">
      <c r="A181" s="58"/>
      <c r="B181" s="137" t="s">
        <v>322</v>
      </c>
      <c r="C181" s="58">
        <v>120</v>
      </c>
      <c r="D181" s="58" t="s">
        <v>7</v>
      </c>
      <c r="E181" s="142">
        <f t="shared" si="0"/>
        <v>600</v>
      </c>
      <c r="F181" s="143" t="s">
        <v>90</v>
      </c>
      <c r="G181" s="141" t="s">
        <v>52</v>
      </c>
      <c r="H181" s="140" t="s">
        <v>14</v>
      </c>
      <c r="N181" s="114"/>
    </row>
    <row r="182" spans="1:14" s="29" customFormat="1" ht="38.25">
      <c r="A182" s="144"/>
      <c r="B182" s="137" t="s">
        <v>323</v>
      </c>
      <c r="C182" s="58">
        <v>3</v>
      </c>
      <c r="D182" s="58" t="s">
        <v>7</v>
      </c>
      <c r="E182" s="142">
        <f t="shared" si="0"/>
        <v>15</v>
      </c>
      <c r="F182" s="143" t="s">
        <v>90</v>
      </c>
      <c r="G182" s="141" t="s">
        <v>52</v>
      </c>
      <c r="H182" s="140" t="s">
        <v>14</v>
      </c>
      <c r="N182" s="114"/>
    </row>
    <row r="183" spans="1:14" s="29" customFormat="1" ht="38.25">
      <c r="A183" s="144"/>
      <c r="B183" s="137" t="s">
        <v>324</v>
      </c>
      <c r="C183" s="58">
        <v>40</v>
      </c>
      <c r="D183" s="58" t="s">
        <v>7</v>
      </c>
      <c r="E183" s="142">
        <f t="shared" si="0"/>
        <v>200</v>
      </c>
      <c r="F183" s="143" t="s">
        <v>90</v>
      </c>
      <c r="G183" s="141" t="s">
        <v>52</v>
      </c>
      <c r="H183" s="140" t="s">
        <v>14</v>
      </c>
      <c r="N183" s="114"/>
    </row>
    <row r="184" spans="1:14" s="29" customFormat="1" ht="38.25">
      <c r="A184" s="58"/>
      <c r="B184" s="137" t="s">
        <v>325</v>
      </c>
      <c r="C184" s="58">
        <v>17</v>
      </c>
      <c r="D184" s="58" t="s">
        <v>7</v>
      </c>
      <c r="E184" s="142">
        <f t="shared" si="0"/>
        <v>85</v>
      </c>
      <c r="F184" s="143" t="s">
        <v>90</v>
      </c>
      <c r="G184" s="141" t="s">
        <v>52</v>
      </c>
      <c r="H184" s="140" t="s">
        <v>14</v>
      </c>
      <c r="N184" s="114"/>
    </row>
    <row r="185" spans="1:14" s="29" customFormat="1" ht="38.25">
      <c r="A185" s="144"/>
      <c r="B185" s="137" t="s">
        <v>326</v>
      </c>
      <c r="C185" s="58">
        <v>91</v>
      </c>
      <c r="D185" s="58" t="s">
        <v>7</v>
      </c>
      <c r="E185" s="142">
        <f t="shared" si="0"/>
        <v>455</v>
      </c>
      <c r="F185" s="143" t="s">
        <v>90</v>
      </c>
      <c r="G185" s="141" t="s">
        <v>52</v>
      </c>
      <c r="H185" s="140" t="s">
        <v>14</v>
      </c>
      <c r="N185" s="114"/>
    </row>
    <row r="186" spans="1:14" ht="12.75">
      <c r="A186" s="42"/>
      <c r="B186" s="13"/>
      <c r="C186" s="13"/>
      <c r="D186" s="42" t="s">
        <v>4</v>
      </c>
      <c r="E186" s="43">
        <f>SUM(E164:E185)</f>
        <v>16500</v>
      </c>
      <c r="F186" s="80"/>
      <c r="G186" s="39"/>
      <c r="H186" s="20"/>
      <c r="N186" s="37"/>
    </row>
    <row r="187" spans="1:14" ht="14.25" customHeight="1">
      <c r="A187" s="45"/>
      <c r="B187" s="45"/>
      <c r="C187" s="45"/>
      <c r="D187" s="45"/>
      <c r="E187" s="46"/>
      <c r="F187" s="76"/>
      <c r="G187" s="47"/>
      <c r="H187" s="47"/>
      <c r="N187" s="37"/>
    </row>
    <row r="188" spans="1:14" ht="12.75">
      <c r="A188" s="45"/>
      <c r="B188" s="50"/>
      <c r="C188" s="50"/>
      <c r="D188" s="45"/>
      <c r="E188" s="6"/>
      <c r="F188" s="77"/>
      <c r="G188" s="34"/>
      <c r="H188" s="34"/>
      <c r="N188" s="37"/>
    </row>
    <row r="189" spans="1:14" ht="12.75">
      <c r="A189" s="45"/>
      <c r="B189" s="50"/>
      <c r="C189" s="50"/>
      <c r="D189" s="45"/>
      <c r="E189" s="6"/>
      <c r="F189" s="77"/>
      <c r="G189" s="34"/>
      <c r="H189" s="34"/>
      <c r="N189" s="37"/>
    </row>
    <row r="190" spans="1:14" ht="12.75">
      <c r="A190" s="48" t="s">
        <v>109</v>
      </c>
      <c r="B190" s="45"/>
      <c r="C190" s="45"/>
      <c r="D190" s="45"/>
      <c r="E190" s="46"/>
      <c r="F190" s="76"/>
      <c r="G190" s="47"/>
      <c r="H190" s="47"/>
      <c r="I190" s="51"/>
      <c r="N190" s="73"/>
    </row>
    <row r="191" spans="1:14" ht="38.25">
      <c r="A191" s="73" t="s">
        <v>10</v>
      </c>
      <c r="B191" s="73" t="s">
        <v>65</v>
      </c>
      <c r="C191" s="73" t="s">
        <v>66</v>
      </c>
      <c r="D191" s="73" t="s">
        <v>67</v>
      </c>
      <c r="E191" s="73" t="s">
        <v>68</v>
      </c>
      <c r="F191" s="79" t="s">
        <v>69</v>
      </c>
      <c r="G191" s="73" t="s">
        <v>21</v>
      </c>
      <c r="H191" s="73" t="s">
        <v>20</v>
      </c>
      <c r="I191" s="51"/>
      <c r="N191" s="96"/>
    </row>
    <row r="192" spans="1:14" ht="25.5">
      <c r="A192" s="13"/>
      <c r="B192" s="13" t="s">
        <v>344</v>
      </c>
      <c r="C192" s="13">
        <v>1531</v>
      </c>
      <c r="D192" s="13" t="s">
        <v>346</v>
      </c>
      <c r="E192" s="49">
        <v>0</v>
      </c>
      <c r="F192" s="80" t="s">
        <v>347</v>
      </c>
      <c r="G192" s="141" t="s">
        <v>52</v>
      </c>
      <c r="H192" s="140" t="s">
        <v>14</v>
      </c>
      <c r="I192" s="51"/>
      <c r="N192" s="96"/>
    </row>
    <row r="193" spans="1:14" ht="25.5">
      <c r="A193" s="13"/>
      <c r="B193" s="13" t="s">
        <v>345</v>
      </c>
      <c r="C193" s="13">
        <v>158</v>
      </c>
      <c r="D193" s="13" t="s">
        <v>9</v>
      </c>
      <c r="E193" s="49">
        <v>0</v>
      </c>
      <c r="F193" s="80" t="s">
        <v>347</v>
      </c>
      <c r="G193" s="141" t="s">
        <v>52</v>
      </c>
      <c r="H193" s="140" t="s">
        <v>14</v>
      </c>
      <c r="I193" s="51"/>
      <c r="N193" s="37"/>
    </row>
    <row r="194" spans="1:14" ht="12.75">
      <c r="A194" s="42"/>
      <c r="B194" s="42"/>
      <c r="C194" s="42"/>
      <c r="D194" s="42" t="s">
        <v>4</v>
      </c>
      <c r="E194" s="43">
        <f>SUM(E192:E192)</f>
        <v>0</v>
      </c>
      <c r="F194" s="81"/>
      <c r="G194" s="44"/>
      <c r="H194" s="44"/>
      <c r="I194" s="51"/>
      <c r="N194" s="37"/>
    </row>
    <row r="195" spans="1:9" ht="12.75">
      <c r="A195" s="45"/>
      <c r="B195" s="45"/>
      <c r="C195" s="45"/>
      <c r="D195" s="45"/>
      <c r="E195" s="46"/>
      <c r="F195" s="76"/>
      <c r="G195" s="47"/>
      <c r="H195" s="47"/>
      <c r="I195" s="51"/>
    </row>
    <row r="196" spans="1:14" ht="12.75">
      <c r="A196" s="48" t="s">
        <v>46</v>
      </c>
      <c r="G196" s="6"/>
      <c r="H196" s="6"/>
      <c r="N196" s="73"/>
    </row>
    <row r="197" spans="1:14" ht="38.25">
      <c r="A197" s="73" t="s">
        <v>10</v>
      </c>
      <c r="B197" s="73" t="s">
        <v>65</v>
      </c>
      <c r="C197" s="73" t="s">
        <v>66</v>
      </c>
      <c r="D197" s="73" t="s">
        <v>67</v>
      </c>
      <c r="E197" s="73" t="s">
        <v>68</v>
      </c>
      <c r="F197" s="79" t="s">
        <v>69</v>
      </c>
      <c r="G197" s="73" t="s">
        <v>21</v>
      </c>
      <c r="H197" s="73" t="s">
        <v>20</v>
      </c>
      <c r="N197" s="36"/>
    </row>
    <row r="198" spans="1:14" s="29" customFormat="1" ht="38.25">
      <c r="A198" s="58"/>
      <c r="B198" s="137" t="s">
        <v>96</v>
      </c>
      <c r="C198" s="58">
        <v>40</v>
      </c>
      <c r="D198" s="58" t="s">
        <v>47</v>
      </c>
      <c r="E198" s="138">
        <v>0</v>
      </c>
      <c r="F198" s="139" t="s">
        <v>82</v>
      </c>
      <c r="G198" s="141" t="s">
        <v>52</v>
      </c>
      <c r="H198" s="140" t="s">
        <v>14</v>
      </c>
      <c r="N198" s="151"/>
    </row>
    <row r="199" spans="1:14" s="29" customFormat="1" ht="38.25">
      <c r="A199" s="58"/>
      <c r="B199" s="137" t="s">
        <v>224</v>
      </c>
      <c r="C199" s="58">
        <v>684</v>
      </c>
      <c r="D199" s="58" t="s">
        <v>9</v>
      </c>
      <c r="E199" s="138">
        <v>10511.03</v>
      </c>
      <c r="F199" s="139" t="s">
        <v>225</v>
      </c>
      <c r="G199" s="141" t="s">
        <v>52</v>
      </c>
      <c r="H199" s="140" t="s">
        <v>14</v>
      </c>
      <c r="N199" s="114"/>
    </row>
    <row r="200" spans="1:14" s="29" customFormat="1" ht="38.25">
      <c r="A200" s="58"/>
      <c r="B200" s="137" t="s">
        <v>226</v>
      </c>
      <c r="C200" s="58">
        <v>404</v>
      </c>
      <c r="D200" s="58" t="s">
        <v>9</v>
      </c>
      <c r="E200" s="138">
        <v>1773.56</v>
      </c>
      <c r="F200" s="139" t="s">
        <v>225</v>
      </c>
      <c r="G200" s="141" t="s">
        <v>52</v>
      </c>
      <c r="H200" s="140" t="s">
        <v>14</v>
      </c>
      <c r="N200" s="114"/>
    </row>
    <row r="201" spans="1:14" ht="12.75">
      <c r="A201" s="42"/>
      <c r="B201" s="13"/>
      <c r="C201" s="13"/>
      <c r="D201" s="42" t="s">
        <v>4</v>
      </c>
      <c r="E201" s="43">
        <f>SUM(E198:E200)</f>
        <v>12284.59</v>
      </c>
      <c r="F201" s="80"/>
      <c r="G201" s="39"/>
      <c r="H201" s="20"/>
      <c r="N201" s="37"/>
    </row>
    <row r="202" spans="1:9" ht="12.75">
      <c r="A202" s="45"/>
      <c r="B202" s="45"/>
      <c r="C202" s="45"/>
      <c r="D202" s="45"/>
      <c r="E202" s="46"/>
      <c r="F202" s="76"/>
      <c r="G202" s="47"/>
      <c r="H202" s="47"/>
      <c r="I202" s="51"/>
    </row>
    <row r="203" spans="1:14" ht="12.75">
      <c r="A203" s="48" t="s">
        <v>64</v>
      </c>
      <c r="G203" s="6"/>
      <c r="H203" s="6"/>
      <c r="N203" s="73"/>
    </row>
    <row r="204" spans="1:14" s="132" customFormat="1" ht="38.25">
      <c r="A204" s="73" t="s">
        <v>10</v>
      </c>
      <c r="B204" s="73" t="s">
        <v>65</v>
      </c>
      <c r="C204" s="73" t="s">
        <v>66</v>
      </c>
      <c r="D204" s="73" t="s">
        <v>67</v>
      </c>
      <c r="E204" s="73" t="s">
        <v>68</v>
      </c>
      <c r="F204" s="79" t="s">
        <v>69</v>
      </c>
      <c r="G204" s="73" t="s">
        <v>21</v>
      </c>
      <c r="H204" s="73" t="s">
        <v>20</v>
      </c>
      <c r="I204" s="1"/>
      <c r="N204" s="134"/>
    </row>
    <row r="205" spans="1:14" s="29" customFormat="1" ht="38.25">
      <c r="A205" s="58"/>
      <c r="B205" s="58" t="s">
        <v>251</v>
      </c>
      <c r="C205" s="58"/>
      <c r="D205" s="58" t="s">
        <v>250</v>
      </c>
      <c r="E205" s="148">
        <v>0</v>
      </c>
      <c r="F205" s="139" t="s">
        <v>242</v>
      </c>
      <c r="G205" s="141" t="s">
        <v>52</v>
      </c>
      <c r="H205" s="140" t="s">
        <v>14</v>
      </c>
      <c r="N205" s="152"/>
    </row>
    <row r="206" spans="1:14" s="29" customFormat="1" ht="38.25">
      <c r="A206" s="58"/>
      <c r="B206" s="58" t="s">
        <v>252</v>
      </c>
      <c r="C206" s="58"/>
      <c r="D206" s="58" t="s">
        <v>250</v>
      </c>
      <c r="E206" s="148">
        <v>0</v>
      </c>
      <c r="F206" s="139" t="s">
        <v>242</v>
      </c>
      <c r="G206" s="141" t="s">
        <v>52</v>
      </c>
      <c r="H206" s="140" t="s">
        <v>14</v>
      </c>
      <c r="N206" s="152"/>
    </row>
    <row r="207" spans="1:14" s="29" customFormat="1" ht="38.25">
      <c r="A207" s="58"/>
      <c r="B207" s="58" t="s">
        <v>253</v>
      </c>
      <c r="C207" s="58"/>
      <c r="D207" s="58" t="s">
        <v>250</v>
      </c>
      <c r="E207" s="148">
        <v>0</v>
      </c>
      <c r="F207" s="139" t="s">
        <v>242</v>
      </c>
      <c r="G207" s="141" t="s">
        <v>52</v>
      </c>
      <c r="H207" s="140" t="s">
        <v>14</v>
      </c>
      <c r="N207" s="152"/>
    </row>
    <row r="208" spans="1:14" s="29" customFormat="1" ht="38.25">
      <c r="A208" s="58"/>
      <c r="B208" s="58" t="s">
        <v>254</v>
      </c>
      <c r="C208" s="58"/>
      <c r="D208" s="58" t="s">
        <v>250</v>
      </c>
      <c r="E208" s="148">
        <v>0</v>
      </c>
      <c r="F208" s="139" t="s">
        <v>242</v>
      </c>
      <c r="G208" s="141" t="s">
        <v>52</v>
      </c>
      <c r="H208" s="140" t="s">
        <v>14</v>
      </c>
      <c r="N208" s="152"/>
    </row>
    <row r="209" spans="1:14" s="29" customFormat="1" ht="38.25">
      <c r="A209" s="58"/>
      <c r="B209" s="58" t="s">
        <v>255</v>
      </c>
      <c r="C209" s="58"/>
      <c r="D209" s="58" t="s">
        <v>250</v>
      </c>
      <c r="E209" s="148">
        <v>0</v>
      </c>
      <c r="F209" s="139" t="s">
        <v>242</v>
      </c>
      <c r="G209" s="141" t="s">
        <v>52</v>
      </c>
      <c r="H209" s="140" t="s">
        <v>14</v>
      </c>
      <c r="N209" s="152"/>
    </row>
    <row r="210" spans="1:14" ht="12.75">
      <c r="A210" s="42"/>
      <c r="B210" s="13"/>
      <c r="C210" s="13"/>
      <c r="D210" s="42" t="s">
        <v>4</v>
      </c>
      <c r="E210" s="43">
        <f>SUM(E205:E209)</f>
        <v>0</v>
      </c>
      <c r="F210" s="80"/>
      <c r="G210" s="39"/>
      <c r="H210" s="39"/>
      <c r="N210" s="37"/>
    </row>
    <row r="211" spans="1:14" ht="12.75">
      <c r="A211" s="45"/>
      <c r="B211" s="45"/>
      <c r="C211" s="45"/>
      <c r="D211" s="45"/>
      <c r="E211" s="46"/>
      <c r="F211" s="76"/>
      <c r="G211" s="47"/>
      <c r="H211" s="47"/>
      <c r="I211" s="51"/>
      <c r="N211" s="37"/>
    </row>
    <row r="212" spans="1:14" ht="12.75">
      <c r="A212" s="45"/>
      <c r="B212" s="50"/>
      <c r="C212" s="50"/>
      <c r="D212" s="45"/>
      <c r="E212" s="6"/>
      <c r="F212" s="77"/>
      <c r="G212" s="34"/>
      <c r="H212" s="34"/>
      <c r="N212" s="97"/>
    </row>
    <row r="213" spans="1:14" ht="12.75">
      <c r="A213" s="52" t="s">
        <v>377</v>
      </c>
      <c r="B213" s="110"/>
      <c r="C213" s="52"/>
      <c r="D213" s="52"/>
      <c r="E213" s="111">
        <f>E43+E50+E58+E63+E74+E116+E125+E154+E160+E186+E194+E201+E210</f>
        <v>131271.15999999997</v>
      </c>
      <c r="G213" s="19"/>
      <c r="N213" s="98"/>
    </row>
    <row r="214" spans="1:14" ht="12.75">
      <c r="A214" s="53"/>
      <c r="B214" s="54" t="s">
        <v>18</v>
      </c>
      <c r="C214" s="54"/>
      <c r="D214" s="54"/>
      <c r="E214" s="19">
        <f>E213-E215-E216-E217-E218</f>
        <v>115743.44999999998</v>
      </c>
      <c r="F214" s="74"/>
      <c r="G214" s="19"/>
      <c r="H214" s="19"/>
      <c r="N214" s="98"/>
    </row>
    <row r="215" spans="1:14" ht="12.75">
      <c r="A215" s="53"/>
      <c r="B215" s="54" t="s">
        <v>15</v>
      </c>
      <c r="C215" s="54"/>
      <c r="D215" s="54"/>
      <c r="E215" s="19">
        <f>E79+E82+E83+E84+E85</f>
        <v>15527.71</v>
      </c>
      <c r="F215" s="74"/>
      <c r="G215" s="19"/>
      <c r="H215" s="19"/>
      <c r="I215" s="1" t="s">
        <v>41</v>
      </c>
      <c r="N215" s="98"/>
    </row>
    <row r="216" spans="1:14" ht="12.75">
      <c r="A216" s="53"/>
      <c r="B216" s="54" t="s">
        <v>99</v>
      </c>
      <c r="C216" s="54"/>
      <c r="D216" s="54"/>
      <c r="E216" s="19">
        <v>0</v>
      </c>
      <c r="F216" s="74"/>
      <c r="G216" s="19"/>
      <c r="H216" s="19"/>
      <c r="I216" s="1" t="s">
        <v>102</v>
      </c>
      <c r="N216" s="98"/>
    </row>
    <row r="217" spans="1:14" ht="12.75">
      <c r="A217" s="53"/>
      <c r="B217" s="54" t="s">
        <v>100</v>
      </c>
      <c r="C217" s="54"/>
      <c r="D217" s="54"/>
      <c r="E217" s="19">
        <v>0</v>
      </c>
      <c r="F217" s="74"/>
      <c r="G217" s="19"/>
      <c r="H217" s="19"/>
      <c r="I217" s="1" t="s">
        <v>103</v>
      </c>
      <c r="N217" s="98"/>
    </row>
    <row r="218" spans="1:14" ht="12.75">
      <c r="A218" s="53"/>
      <c r="B218" s="54" t="s">
        <v>101</v>
      </c>
      <c r="C218" s="54"/>
      <c r="D218" s="54"/>
      <c r="E218" s="19">
        <v>0</v>
      </c>
      <c r="F218" s="74"/>
      <c r="G218" s="19"/>
      <c r="H218" s="19"/>
      <c r="I218" s="1" t="s">
        <v>104</v>
      </c>
      <c r="N218" s="98"/>
    </row>
    <row r="219" spans="1:14" ht="12.75">
      <c r="A219" s="198"/>
      <c r="B219" s="198"/>
      <c r="C219" s="198"/>
      <c r="D219" s="198"/>
      <c r="E219" s="19"/>
      <c r="F219" s="74"/>
      <c r="G219" s="19"/>
      <c r="H219" s="19"/>
      <c r="N219" s="98"/>
    </row>
    <row r="220" spans="1:14" ht="12.75">
      <c r="A220" s="120"/>
      <c r="B220" s="121"/>
      <c r="C220" s="120"/>
      <c r="D220" s="120"/>
      <c r="E220" s="119"/>
      <c r="F220" s="74"/>
      <c r="G220" s="19"/>
      <c r="H220" s="19"/>
      <c r="K220" s="18"/>
      <c r="N220" s="98"/>
    </row>
    <row r="221" spans="1:14" ht="14.25" customHeight="1">
      <c r="A221" s="53"/>
      <c r="B221" s="54"/>
      <c r="C221" s="54"/>
      <c r="D221" s="54"/>
      <c r="E221" s="19"/>
      <c r="F221" s="74"/>
      <c r="G221" s="19"/>
      <c r="H221" s="19"/>
      <c r="N221" s="99"/>
    </row>
    <row r="222" spans="1:14" ht="14.25" customHeight="1">
      <c r="A222" s="19"/>
      <c r="B222" s="19"/>
      <c r="C222" s="19"/>
      <c r="D222" s="19"/>
      <c r="E222" s="19"/>
      <c r="F222" s="74"/>
      <c r="G222" s="19"/>
      <c r="H222" s="19"/>
      <c r="N222" s="99"/>
    </row>
    <row r="223" spans="1:14" ht="14.25" customHeight="1" thickBot="1">
      <c r="A223" s="19"/>
      <c r="B223" s="19"/>
      <c r="C223" s="19"/>
      <c r="D223" s="19"/>
      <c r="E223" s="19"/>
      <c r="F223" s="74"/>
      <c r="G223" s="19"/>
      <c r="H223" s="19"/>
      <c r="N223" s="99"/>
    </row>
    <row r="224" spans="1:14" ht="14.25" customHeight="1" thickBot="1">
      <c r="A224" s="19"/>
      <c r="B224" s="19"/>
      <c r="C224" s="19"/>
      <c r="D224" s="19"/>
      <c r="E224" s="19"/>
      <c r="F224" s="76"/>
      <c r="G224" s="47"/>
      <c r="H224" s="47"/>
      <c r="N224" s="108"/>
    </row>
    <row r="225" spans="1:14" ht="14.25" customHeight="1" thickBot="1">
      <c r="A225" s="176" t="s">
        <v>143</v>
      </c>
      <c r="B225" s="177"/>
      <c r="C225" s="177"/>
      <c r="D225" s="177"/>
      <c r="E225" s="177"/>
      <c r="F225" s="177"/>
      <c r="G225" s="177"/>
      <c r="H225" s="178"/>
      <c r="N225" s="37"/>
    </row>
    <row r="226" spans="1:8" ht="12.75">
      <c r="A226" s="37"/>
      <c r="B226" s="37"/>
      <c r="C226" s="37"/>
      <c r="D226" s="37"/>
      <c r="E226" s="37"/>
      <c r="F226" s="76"/>
      <c r="G226" s="37"/>
      <c r="H226" s="37"/>
    </row>
    <row r="227" spans="1:14" ht="67.5" customHeight="1">
      <c r="A227" s="38"/>
      <c r="N227" s="73"/>
    </row>
    <row r="228" spans="1:14" ht="48.75" customHeight="1">
      <c r="A228" s="73" t="s">
        <v>10</v>
      </c>
      <c r="B228" s="73" t="s">
        <v>187</v>
      </c>
      <c r="C228" s="73" t="s">
        <v>142</v>
      </c>
      <c r="D228" s="73" t="s">
        <v>67</v>
      </c>
      <c r="E228" s="73" t="s">
        <v>68</v>
      </c>
      <c r="F228" s="79" t="s">
        <v>69</v>
      </c>
      <c r="G228" s="73" t="s">
        <v>21</v>
      </c>
      <c r="H228" s="73" t="s">
        <v>20</v>
      </c>
      <c r="N228" s="96"/>
    </row>
    <row r="229" spans="1:14" s="132" customFormat="1" ht="12.75">
      <c r="A229" s="112"/>
      <c r="B229" s="130"/>
      <c r="C229" s="112"/>
      <c r="D229" s="112"/>
      <c r="E229" s="118"/>
      <c r="F229" s="112"/>
      <c r="G229" s="131"/>
      <c r="H229" s="112"/>
      <c r="I229" s="131"/>
      <c r="N229" s="133"/>
    </row>
    <row r="230" spans="1:14" ht="12.75">
      <c r="A230" s="42"/>
      <c r="B230" s="55"/>
      <c r="C230" s="42"/>
      <c r="D230" s="42" t="s">
        <v>4</v>
      </c>
      <c r="E230" s="43">
        <f>SUM(E229:E229)</f>
        <v>0</v>
      </c>
      <c r="F230" s="81"/>
      <c r="G230" s="44"/>
      <c r="H230" s="20"/>
      <c r="N230" s="37"/>
    </row>
    <row r="231" spans="1:14" ht="12.75">
      <c r="A231" s="45"/>
      <c r="B231" s="45"/>
      <c r="C231" s="45"/>
      <c r="D231" s="45"/>
      <c r="E231" s="46"/>
      <c r="F231" s="76"/>
      <c r="G231" s="47"/>
      <c r="H231" s="3"/>
      <c r="N231" s="100"/>
    </row>
    <row r="232" spans="1:14" ht="12.75">
      <c r="A232" s="52" t="s">
        <v>378</v>
      </c>
      <c r="B232" s="56"/>
      <c r="C232" s="56"/>
      <c r="D232" s="56"/>
      <c r="E232" s="43">
        <f>SUM(E230:E231)</f>
        <v>0</v>
      </c>
      <c r="N232" s="101"/>
    </row>
    <row r="233" spans="1:14" ht="12.75">
      <c r="A233" s="45"/>
      <c r="B233" s="54" t="s">
        <v>42</v>
      </c>
      <c r="C233" s="54"/>
      <c r="D233" s="54"/>
      <c r="E233" s="43">
        <v>0</v>
      </c>
      <c r="F233" s="75"/>
      <c r="G233" s="54"/>
      <c r="H233" s="3"/>
      <c r="N233" s="37"/>
    </row>
    <row r="234" spans="1:8" ht="12.75">
      <c r="A234" s="45"/>
      <c r="B234" s="54" t="s">
        <v>44</v>
      </c>
      <c r="C234" s="45"/>
      <c r="D234" s="45"/>
      <c r="E234" s="46">
        <v>0</v>
      </c>
      <c r="F234" s="76"/>
      <c r="G234" s="47"/>
      <c r="H234" s="3"/>
    </row>
    <row r="235" spans="1:2" ht="12.75">
      <c r="A235" s="19"/>
      <c r="B235" s="19"/>
    </row>
    <row r="236" spans="1:7" ht="12.75">
      <c r="A236" s="19"/>
      <c r="B236" s="19"/>
      <c r="F236" s="200" t="s">
        <v>37</v>
      </c>
      <c r="G236" s="200"/>
    </row>
    <row r="237" spans="6:8" ht="12.75">
      <c r="F237" s="201" t="s">
        <v>38</v>
      </c>
      <c r="G237" s="201"/>
      <c r="H237" s="3"/>
    </row>
    <row r="238" spans="6:8" ht="15" customHeight="1">
      <c r="F238" s="201" t="s">
        <v>70</v>
      </c>
      <c r="G238" s="201"/>
      <c r="H238" s="57"/>
    </row>
    <row r="240" ht="12.75">
      <c r="E240" s="18"/>
    </row>
  </sheetData>
  <mergeCells count="12">
    <mergeCell ref="H38:H42"/>
    <mergeCell ref="G38:G42"/>
    <mergeCell ref="A1:H1"/>
    <mergeCell ref="F236:G236"/>
    <mergeCell ref="F237:G237"/>
    <mergeCell ref="F238:G238"/>
    <mergeCell ref="A3:H3"/>
    <mergeCell ref="A5:H5"/>
    <mergeCell ref="A225:H225"/>
    <mergeCell ref="E79:E81"/>
    <mergeCell ref="A219:D219"/>
    <mergeCell ref="E38:E42"/>
  </mergeCells>
  <printOptions/>
  <pageMargins left="0.5905511811023623" right="0.6692913385826772" top="0.3937007874015748" bottom="0.35433070866141736" header="0.15748031496062992" footer="0"/>
  <pageSetup fitToHeight="3" horizontalDpi="600" verticalDpi="600" orientation="landscape" paperSize="9" scale="50" r:id="rId1"/>
  <headerFooter alignWithMargins="0">
    <oddFooter>&amp;CStran &amp;P od &amp;N</oddFooter>
  </headerFooter>
  <rowBreaks count="2" manualBreakCount="2">
    <brk id="33" max="7" man="1"/>
    <brk id="22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B49" sqref="B49"/>
    </sheetView>
  </sheetViews>
  <sheetFormatPr defaultColWidth="9.00390625" defaultRowHeight="12.75"/>
  <cols>
    <col min="1" max="1" width="8.375" style="0" customWidth="1"/>
    <col min="2" max="2" width="29.75390625" style="0" customWidth="1"/>
    <col min="3" max="3" width="27.625" style="0" customWidth="1"/>
    <col min="4" max="4" width="16.625" style="0" customWidth="1"/>
    <col min="5" max="5" width="21.125" style="0" customWidth="1"/>
  </cols>
  <sheetData>
    <row r="1" spans="1:6" ht="14.25">
      <c r="A1" s="199" t="s">
        <v>139</v>
      </c>
      <c r="B1" s="199"/>
      <c r="C1" s="199"/>
      <c r="D1" s="199"/>
      <c r="E1" s="199"/>
      <c r="F1" s="199"/>
    </row>
    <row r="2" spans="1:6" ht="12.75">
      <c r="A2" s="37"/>
      <c r="B2" s="37"/>
      <c r="C2" s="37"/>
      <c r="D2" s="37"/>
      <c r="E2" s="76"/>
      <c r="F2" s="37"/>
    </row>
    <row r="3" spans="1:6" ht="15">
      <c r="A3" s="202" t="s">
        <v>381</v>
      </c>
      <c r="B3" s="202"/>
      <c r="C3" s="202"/>
      <c r="D3" s="202"/>
      <c r="E3" s="202"/>
      <c r="F3" s="202"/>
    </row>
    <row r="4" spans="1:6" ht="15">
      <c r="A4" s="102"/>
      <c r="B4" s="102"/>
      <c r="C4" s="102"/>
      <c r="D4" s="102"/>
      <c r="E4" s="102"/>
      <c r="F4" s="102"/>
    </row>
    <row r="5" spans="1:6" ht="15">
      <c r="A5" s="104"/>
      <c r="B5" s="104"/>
      <c r="C5" s="105"/>
      <c r="D5" s="105"/>
      <c r="E5" s="106"/>
      <c r="F5" s="105"/>
    </row>
    <row r="6" spans="1:6" ht="12.75">
      <c r="A6" s="38" t="s">
        <v>29</v>
      </c>
      <c r="B6" s="1"/>
      <c r="C6" s="1"/>
      <c r="D6" s="1"/>
      <c r="E6" s="78"/>
      <c r="F6" s="6"/>
    </row>
    <row r="7" spans="1:6" ht="25.5">
      <c r="A7" s="73" t="s">
        <v>10</v>
      </c>
      <c r="B7" s="73" t="s">
        <v>136</v>
      </c>
      <c r="C7" s="73" t="s">
        <v>137</v>
      </c>
      <c r="D7" s="73" t="s">
        <v>138</v>
      </c>
      <c r="E7" s="79" t="s">
        <v>69</v>
      </c>
      <c r="F7" s="73" t="s">
        <v>20</v>
      </c>
    </row>
    <row r="8" spans="1:6" ht="12.75">
      <c r="A8" s="85">
        <v>1</v>
      </c>
      <c r="B8" s="85"/>
      <c r="C8" s="85"/>
      <c r="D8" s="113">
        <v>0</v>
      </c>
      <c r="E8" s="115"/>
      <c r="F8" s="85"/>
    </row>
    <row r="9" spans="1:6" ht="12.75">
      <c r="A9" s="85"/>
      <c r="B9" s="85"/>
      <c r="C9" s="85" t="s">
        <v>85</v>
      </c>
      <c r="D9" s="113">
        <v>0</v>
      </c>
      <c r="E9" s="85"/>
      <c r="F9" s="85"/>
    </row>
  </sheetData>
  <mergeCells count="2">
    <mergeCell ref="A1:F1"/>
    <mergeCell ref="A3:F3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Prevalje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Uporabnik</dc:creator>
  <cp:keywords/>
  <dc:description/>
  <cp:lastModifiedBy>Franica Pori</cp:lastModifiedBy>
  <cp:lastPrinted>2014-01-14T11:23:44Z</cp:lastPrinted>
  <dcterms:created xsi:type="dcterms:W3CDTF">2006-10-03T11:16:25Z</dcterms:created>
  <dcterms:modified xsi:type="dcterms:W3CDTF">2014-01-22T12:13:01Z</dcterms:modified>
  <cp:category/>
  <cp:version/>
  <cp:contentType/>
  <cp:contentStatus/>
</cp:coreProperties>
</file>