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5\ZR 2015\Gradivo NO\"/>
    </mc:Choice>
  </mc:AlternateContent>
  <bookViews>
    <workbookView xWindow="0" yWindow="0" windowWidth="28800" windowHeight="12435" tabRatio="661"/>
  </bookViews>
  <sheets>
    <sheet name="NAČRT RAZPOLAGANJA 2015" sheetId="2" r:id="rId1"/>
    <sheet name="NAČRT PRIDOBIVANJA 2015" sheetId="5" r:id="rId2"/>
  </sheets>
  <definedNames>
    <definedName name="_xlnm.Print_Area" localSheetId="1">'NAČRT PRIDOBIVANJA 2015'!$A$1:$K$186</definedName>
    <definedName name="_xlnm.Print_Area" localSheetId="0">'NAČRT RAZPOLAGANJA 2015'!$A$1:$I$96</definedName>
  </definedNames>
  <calcPr calcId="152511"/>
</workbook>
</file>

<file path=xl/calcChain.xml><?xml version="1.0" encoding="utf-8"?>
<calcChain xmlns="http://schemas.openxmlformats.org/spreadsheetml/2006/main">
  <c r="H177" i="5" l="1"/>
  <c r="H176" i="5"/>
  <c r="H175" i="5"/>
  <c r="G168" i="5"/>
  <c r="G83" i="2"/>
  <c r="G82" i="2"/>
  <c r="G80" i="2"/>
  <c r="H85" i="2"/>
  <c r="G85" i="2"/>
  <c r="H178" i="5" l="1"/>
  <c r="H72" i="2" l="1"/>
  <c r="H65" i="2"/>
  <c r="H91" i="2" s="1"/>
  <c r="H137" i="5"/>
  <c r="H138" i="5"/>
  <c r="H139" i="5"/>
  <c r="H140" i="5"/>
  <c r="H141" i="5"/>
  <c r="H142" i="5"/>
  <c r="H143" i="5"/>
  <c r="H144" i="5"/>
  <c r="H145" i="5"/>
  <c r="H146" i="5"/>
  <c r="H147" i="5"/>
  <c r="H136" i="5"/>
  <c r="H163" i="5"/>
  <c r="H169" i="5"/>
  <c r="G169" i="5"/>
  <c r="G176" i="5"/>
  <c r="G177" i="5"/>
  <c r="G52" i="2" l="1"/>
  <c r="G53" i="2"/>
  <c r="G30" i="2"/>
  <c r="F70" i="2"/>
  <c r="G59" i="2"/>
  <c r="G44" i="2"/>
  <c r="G46" i="2"/>
  <c r="G64" i="2"/>
  <c r="G63" i="2"/>
  <c r="G62" i="2"/>
  <c r="G101" i="5"/>
  <c r="G45" i="2"/>
  <c r="G81" i="5"/>
  <c r="G80" i="5"/>
  <c r="G79" i="5"/>
  <c r="G78" i="5"/>
  <c r="G60" i="2"/>
  <c r="G58" i="2" l="1"/>
  <c r="G57" i="2"/>
  <c r="G36" i="2"/>
  <c r="G141" i="5" l="1"/>
  <c r="G69" i="5" l="1"/>
  <c r="G66" i="5"/>
  <c r="G40" i="2"/>
  <c r="G41" i="2"/>
  <c r="G25" i="2"/>
  <c r="G130" i="5"/>
  <c r="G131" i="5"/>
  <c r="G132" i="5"/>
  <c r="G133" i="5"/>
  <c r="G134" i="5"/>
  <c r="G129" i="5"/>
  <c r="G47" i="2"/>
  <c r="G51" i="2"/>
  <c r="G56" i="2"/>
  <c r="G127" i="5"/>
  <c r="G128" i="5"/>
  <c r="G126" i="5"/>
  <c r="G55" i="2"/>
  <c r="G31" i="2"/>
  <c r="G29" i="2"/>
  <c r="G39" i="2"/>
  <c r="G28" i="2"/>
  <c r="G42" i="2"/>
  <c r="G161" i="5"/>
  <c r="G160" i="5"/>
  <c r="G157" i="5"/>
  <c r="G158" i="5"/>
  <c r="G156" i="5"/>
  <c r="G151" i="5"/>
  <c r="G152" i="5"/>
  <c r="G153" i="5"/>
  <c r="G154" i="5"/>
  <c r="G150" i="5"/>
  <c r="G136" i="5"/>
  <c r="G137" i="5"/>
  <c r="G138" i="5"/>
  <c r="G139" i="5"/>
  <c r="G140" i="5"/>
  <c r="G142" i="5"/>
  <c r="G143" i="5"/>
  <c r="G144" i="5"/>
  <c r="G145" i="5"/>
  <c r="G146" i="5"/>
  <c r="G147" i="5"/>
  <c r="G135" i="5"/>
  <c r="G124" i="5"/>
  <c r="G125" i="5"/>
  <c r="G120" i="5"/>
  <c r="G121" i="5"/>
  <c r="G122" i="5"/>
  <c r="G104" i="5"/>
  <c r="G105" i="5"/>
  <c r="G103" i="5"/>
  <c r="G102" i="5"/>
  <c r="G89" i="5"/>
  <c r="G88" i="5"/>
  <c r="G87" i="5"/>
  <c r="G86" i="5"/>
  <c r="G84" i="5"/>
  <c r="G83" i="5"/>
  <c r="G67" i="5"/>
  <c r="G68" i="5"/>
  <c r="G55" i="5"/>
  <c r="G56" i="5"/>
  <c r="G54" i="5"/>
  <c r="G48" i="5"/>
  <c r="G49" i="5"/>
  <c r="G50" i="5"/>
  <c r="G175" i="5" s="1"/>
  <c r="G47" i="5"/>
  <c r="G46" i="5"/>
  <c r="B89" i="5"/>
  <c r="B160" i="5"/>
  <c r="G99" i="5"/>
  <c r="G98" i="5"/>
  <c r="G97" i="5"/>
  <c r="G96" i="5"/>
  <c r="G95" i="5"/>
  <c r="G94" i="5"/>
  <c r="G93" i="5"/>
  <c r="G92" i="5"/>
  <c r="G91" i="5"/>
  <c r="G90" i="5"/>
  <c r="G17" i="2" l="1"/>
  <c r="G20" i="5"/>
  <c r="G16" i="2"/>
  <c r="G15" i="2"/>
  <c r="G27" i="2"/>
  <c r="G43" i="5"/>
  <c r="G35" i="2"/>
  <c r="G53" i="5"/>
  <c r="G34" i="2"/>
  <c r="G33" i="2"/>
  <c r="G119" i="5"/>
  <c r="G77" i="5"/>
  <c r="G71" i="5"/>
  <c r="G70" i="5"/>
  <c r="G24" i="2"/>
  <c r="G36" i="5"/>
  <c r="G35" i="5"/>
  <c r="G34" i="5"/>
  <c r="G33" i="5"/>
  <c r="G32" i="5"/>
  <c r="G14" i="2" l="1"/>
  <c r="G37" i="2"/>
  <c r="G45" i="5" l="1"/>
  <c r="G44" i="5"/>
  <c r="G7" i="2"/>
  <c r="G8" i="2"/>
  <c r="G9" i="2"/>
  <c r="G10" i="2"/>
  <c r="G11" i="2"/>
  <c r="G12" i="2"/>
  <c r="G13" i="2"/>
  <c r="G18" i="2"/>
  <c r="G19" i="2"/>
  <c r="G20" i="2"/>
  <c r="G21" i="2"/>
  <c r="G22" i="2"/>
  <c r="G23" i="2"/>
  <c r="G26" i="2"/>
  <c r="G38" i="2"/>
  <c r="G43" i="2"/>
  <c r="G48" i="2"/>
  <c r="G49" i="2"/>
  <c r="G50" i="2"/>
  <c r="G54" i="2"/>
  <c r="G61" i="2"/>
  <c r="G6" i="2"/>
  <c r="G65" i="2" l="1"/>
  <c r="G85" i="5"/>
  <c r="G82" i="5"/>
  <c r="G75" i="5"/>
  <c r="G8" i="5"/>
  <c r="G9" i="5"/>
  <c r="G10" i="5"/>
  <c r="G11" i="5"/>
  <c r="G12" i="5"/>
  <c r="G13" i="5"/>
  <c r="G14" i="5"/>
  <c r="G15" i="5"/>
  <c r="G16" i="5"/>
  <c r="G17" i="5"/>
  <c r="G18" i="5"/>
  <c r="G27" i="5"/>
  <c r="G28" i="5"/>
  <c r="G29" i="5"/>
  <c r="G30" i="5"/>
  <c r="G31" i="5"/>
  <c r="G37" i="5"/>
  <c r="G38" i="5"/>
  <c r="G39" i="5"/>
  <c r="G40" i="5"/>
  <c r="G41" i="5"/>
  <c r="G42" i="5"/>
  <c r="G51" i="5"/>
  <c r="G52" i="5"/>
  <c r="G57" i="5"/>
  <c r="G60" i="5"/>
  <c r="G61" i="5"/>
  <c r="G62" i="5"/>
  <c r="G63" i="5"/>
  <c r="G64" i="5"/>
  <c r="G65" i="5"/>
  <c r="G72" i="5"/>
  <c r="G73" i="5"/>
  <c r="G74" i="5"/>
  <c r="G76" i="5"/>
  <c r="G123" i="5"/>
  <c r="G148" i="5"/>
  <c r="G149" i="5"/>
  <c r="G7" i="5"/>
  <c r="G72" i="2"/>
  <c r="G91" i="2" l="1"/>
  <c r="G163" i="5"/>
  <c r="G178" i="5" l="1"/>
</calcChain>
</file>

<file path=xl/sharedStrings.xml><?xml version="1.0" encoding="utf-8"?>
<sst xmlns="http://schemas.openxmlformats.org/spreadsheetml/2006/main" count="1021" uniqueCount="414">
  <si>
    <t>1. ZEMLJIŠČA</t>
  </si>
  <si>
    <t>LOKACIJA</t>
  </si>
  <si>
    <t>OPIS NEPREMIČNINE</t>
  </si>
  <si>
    <t>NAMENSKA RABA</t>
  </si>
  <si>
    <t>ORIENTACIJSKA VREDNOST</t>
  </si>
  <si>
    <t>OPOMBE</t>
  </si>
  <si>
    <t>PRORAČUNSKA POSTAVKA</t>
  </si>
  <si>
    <t>PARC. ŠT.</t>
  </si>
  <si>
    <t>V EUR</t>
  </si>
  <si>
    <t>kmetijsko</t>
  </si>
  <si>
    <t>stavbno</t>
  </si>
  <si>
    <t>gozd</t>
  </si>
  <si>
    <t>195/21</t>
  </si>
  <si>
    <t>195/22</t>
  </si>
  <si>
    <t>195/23</t>
  </si>
  <si>
    <t>2. STANOVANJA</t>
  </si>
  <si>
    <t>OPIS</t>
  </si>
  <si>
    <t>110/5</t>
  </si>
  <si>
    <t>103/1</t>
  </si>
  <si>
    <t>860/8</t>
  </si>
  <si>
    <t>PARCELNA ŠTEVILKA</t>
  </si>
  <si>
    <t>IZMERA (m²)</t>
  </si>
  <si>
    <t>ORIENTACIJSKA VREDNOST (EUR/m²)</t>
  </si>
  <si>
    <t>EKONOMSKA UTEMELJENOST</t>
  </si>
  <si>
    <t>Nepremičnina predstavlja funkcionalno zemljišče.</t>
  </si>
  <si>
    <t>stavbno, gozd</t>
  </si>
  <si>
    <t>Po nepremičnini ne poteka več cesta. Nepremičnina predstavlja funkcionalno zemljišče.</t>
  </si>
  <si>
    <t>Nepremičnine ne služijo javnemu interesu. Vse nepremičnine se prodajajo v paketu.</t>
  </si>
  <si>
    <t>Nepremičnina ne služi javnemu interesu. Nepremičnina predstavlja funkcionalno zemljišče.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</si>
  <si>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</si>
  <si>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</si>
  <si>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</si>
  <si>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</si>
  <si>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</si>
  <si>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</si>
  <si>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</si>
  <si>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ORIENTACIJSKA VREDNOST/M²</t>
  </si>
  <si>
    <t>IZMERA M²</t>
  </si>
  <si>
    <t>Iz postavke 61000 - nakup nepremičnin in drugi odhodki v zvezi z nepremičninami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</si>
  <si>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</si>
  <si>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</si>
  <si>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</si>
  <si>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</si>
  <si>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</si>
  <si>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</si>
  <si>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</si>
  <si>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</si>
  <si>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</si>
  <si>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363/3</t>
  </si>
  <si>
    <t>60225 - Odškodnine</t>
  </si>
  <si>
    <t>247/21</t>
  </si>
  <si>
    <t>430/6</t>
  </si>
  <si>
    <t>429/2</t>
  </si>
  <si>
    <t>430/2</t>
  </si>
  <si>
    <t>451/5</t>
  </si>
  <si>
    <t>430/4</t>
  </si>
  <si>
    <t>419/4</t>
  </si>
  <si>
    <t>433/2</t>
  </si>
  <si>
    <t>434/1</t>
  </si>
  <si>
    <t>432/2</t>
  </si>
  <si>
    <t>718/44</t>
  </si>
  <si>
    <t>718/46</t>
  </si>
  <si>
    <t>718/20</t>
  </si>
  <si>
    <t>718/40</t>
  </si>
  <si>
    <t>197/4</t>
  </si>
  <si>
    <t>181/1</t>
  </si>
  <si>
    <t>193/1</t>
  </si>
  <si>
    <t>621/3</t>
  </si>
  <si>
    <t>33/5</t>
  </si>
  <si>
    <t>758/3</t>
  </si>
  <si>
    <t>461/3</t>
  </si>
  <si>
    <t>981/29</t>
  </si>
  <si>
    <t>892/6</t>
  </si>
  <si>
    <t>61000 - Nakup nep. in drugi odh.</t>
  </si>
  <si>
    <t>791/9</t>
  </si>
  <si>
    <t>791/15</t>
  </si>
  <si>
    <t>791/12</t>
  </si>
  <si>
    <t>953/9</t>
  </si>
  <si>
    <t>953/4</t>
  </si>
  <si>
    <t>953/11</t>
  </si>
  <si>
    <t>956/6</t>
  </si>
  <si>
    <t>952/11</t>
  </si>
  <si>
    <t>gozd, kmetijsko, stavbno</t>
  </si>
  <si>
    <t>Na nepremičnini leži objekt Partizanska tehnika</t>
  </si>
  <si>
    <t>stavbno - R</t>
  </si>
  <si>
    <t>kmetijsko, stavbno</t>
  </si>
  <si>
    <t>Na delu nepremičnine stoji raztežilnik B-7</t>
  </si>
  <si>
    <t>KATASTRSKA OBČINA</t>
  </si>
  <si>
    <t>246/11</t>
  </si>
  <si>
    <t>195/18</t>
  </si>
  <si>
    <t>377/8</t>
  </si>
  <si>
    <t>791/2</t>
  </si>
  <si>
    <t>195/10</t>
  </si>
  <si>
    <t>193/6</t>
  </si>
  <si>
    <t>Nepremičnina ne služi javnemu interesu. Nepremičnina predstavlja funkcionalno zemljišče v bivši tovarni Lepenka.</t>
  </si>
  <si>
    <t>242/11</t>
  </si>
  <si>
    <t>Občina zemljišča ne potrebuje. Nepremičnina predstavlja funkcionalno zemljišče k stanovanjskemu objektu.</t>
  </si>
  <si>
    <t>222/11</t>
  </si>
  <si>
    <t>222/12</t>
  </si>
  <si>
    <t>222/13</t>
  </si>
  <si>
    <t>222/14</t>
  </si>
  <si>
    <t>222/15</t>
  </si>
  <si>
    <t>1120/6</t>
  </si>
  <si>
    <t>J.Z.P. - javno zbiranje ponudb</t>
  </si>
  <si>
    <t>128/1</t>
  </si>
  <si>
    <t>395/29</t>
  </si>
  <si>
    <t>66/1</t>
  </si>
  <si>
    <t>53/4</t>
  </si>
  <si>
    <t>55/1</t>
  </si>
  <si>
    <t>55/2</t>
  </si>
  <si>
    <t>68/1</t>
  </si>
  <si>
    <t>469/4</t>
  </si>
  <si>
    <t>468/9</t>
  </si>
  <si>
    <t>467/2</t>
  </si>
  <si>
    <t>468/7</t>
  </si>
  <si>
    <t>469/2</t>
  </si>
  <si>
    <t>470/23</t>
  </si>
  <si>
    <t>gozd, stavbno</t>
  </si>
  <si>
    <t>981/17</t>
  </si>
  <si>
    <t>Zemljišča ob cesti JP 928 022 (cesta v Potočnikov graben), prenesena s SKZG. Ni direktnega dostopa z javne ceste.</t>
  </si>
  <si>
    <t xml:space="preserve">SKUPAJ </t>
  </si>
  <si>
    <t>Po nepremičninah poteka kategorizirana občinska cesta LC 428 013 Podljubelj - Blejc -  Matizovec</t>
  </si>
  <si>
    <t>Po nepremičnina potekata kategorizirani občinski cesti JP 928 072</t>
  </si>
  <si>
    <t>Cesta Pinč - brezplačen prenos - cesta se bo v prihodnosti kategorizirala</t>
  </si>
  <si>
    <t>Po nepremičninah poteka cesta JP 928 792 bloki Slap - Lepenka</t>
  </si>
  <si>
    <t>Menjava za parc. št. 996 k.o. Lom pod Storžičem</t>
  </si>
  <si>
    <t>Iz postavke 60225 - odškodnine</t>
  </si>
  <si>
    <t>Po delu nepremičnine poteka kategorizirana občinska cesta JP 928 721 - Cesta Za Mošenikom in Kovaška</t>
  </si>
  <si>
    <t>Nepremičnine predstavljajo javno pot ob trgovskem centru.</t>
  </si>
  <si>
    <t>Brezplačen prenos (menjava za 1120/6 k.o. Bistrica)</t>
  </si>
  <si>
    <t>Po nepremičninah poteka kategorizirana občinska cesta JP 928 493 Paloviče - Leše</t>
  </si>
  <si>
    <t>Po nepremičninah poteka kategorizirana občinska cesta LC 348 071 Brezje - Leše</t>
  </si>
  <si>
    <t>Po nepremičninah poteka pločnik Kovor - Zvirče</t>
  </si>
  <si>
    <t>Nepremičnine ne služijo javnemu interesu. Nepremičnine uporablja lastnik sosednje parcele za dostop do svojih objektov.</t>
  </si>
  <si>
    <t>Nepremičnina ne služi javnemu interesu. Nepremičnina predstavlja funkcionalno zemljišče. Nepremičnina se menja za parc. št. 247/21 k.o. Bistrica po kateri poteka kategorizirana občinska cesta.</t>
  </si>
  <si>
    <t>Nepremičnina ne služi javnemu interesu. Nepremičnina predstavlja funkcionalno zemljišče k stanovanjskemu objektu.</t>
  </si>
  <si>
    <t>2-sobno stanovanje</t>
  </si>
  <si>
    <t>Nepremičnina predstavlja zemljišče pod poslovno stavbo, ki ni v lasti Občine Tržič. S prenosom se le usklajuje zemljiškoknjižno stanje z dejanskim. Nepremičnina se prenese brezplačno, Občina pa v zameno brezplačno prejme nepremičnine parc. št. 222/11, 222/12, 222/13, 222/14 in 222/15 k.o. Bistrica</t>
  </si>
  <si>
    <t>Po nepremičnini poteka kategorizirana občinska cesta JP 928 072 proti naselju Na skalah</t>
  </si>
  <si>
    <t>Po nepremičninah poteka cesta Potarje - Pinč</t>
  </si>
  <si>
    <t>Po nepremičninah potekata kategorizirani občinski cesti LC 428 041 Slap (križišče) - Lom  in JP 928 131 Klanec (Lom novo naselje)</t>
  </si>
  <si>
    <t>Po nepremičnini poteka kategorizirana občinska cesta JP 928 898 naselje Pod Šijo</t>
  </si>
  <si>
    <t>Po nepremičnini poteka kategorizirana občinska cesta LC 428 141 Kovor - Križe</t>
  </si>
  <si>
    <t>Po nepremičninah poteka kategorizirana cesta JP 928 331 Žiganja vas</t>
  </si>
  <si>
    <t>Kovorska cesta 21</t>
  </si>
  <si>
    <t>2144-372-2</t>
  </si>
  <si>
    <t>226/3 k.o. Bistrica</t>
  </si>
  <si>
    <t>82/5</t>
  </si>
  <si>
    <t>82/7</t>
  </si>
  <si>
    <t>428/2</t>
  </si>
  <si>
    <t>431/6</t>
  </si>
  <si>
    <t>431/4</t>
  </si>
  <si>
    <t>435/2</t>
  </si>
  <si>
    <t>427/9</t>
  </si>
  <si>
    <t>427/7</t>
  </si>
  <si>
    <t>427/5</t>
  </si>
  <si>
    <t>42/5</t>
  </si>
  <si>
    <t>Po nepremičnini poteka pločnik Kovor - Zvirče</t>
  </si>
  <si>
    <t>968/2</t>
  </si>
  <si>
    <t>402/46</t>
  </si>
  <si>
    <t>402/47</t>
  </si>
  <si>
    <t>402/49</t>
  </si>
  <si>
    <t>155/35</t>
  </si>
  <si>
    <t>155/36</t>
  </si>
  <si>
    <t>Po nepremičninah poteka kategorizirana občiniska cesta LC 428 042 (odcep za Potarje - Pr Tič)</t>
  </si>
  <si>
    <t>gozd, kmetijsko</t>
  </si>
  <si>
    <t>690/5</t>
  </si>
  <si>
    <t>690/7</t>
  </si>
  <si>
    <t>33/8</t>
  </si>
  <si>
    <t>86/5</t>
  </si>
  <si>
    <t>618/1</t>
  </si>
  <si>
    <t>619/3</t>
  </si>
  <si>
    <t>kmetijsko, gozd</t>
  </si>
  <si>
    <t>Nepremičnini predstavljata kmetijsko površino, ki ne služi javnemu interesu. Nepremičnini ima zainteresirani kupec trenutno v najemu.</t>
  </si>
  <si>
    <t>251/11</t>
  </si>
  <si>
    <t>251/10</t>
  </si>
  <si>
    <t>460/19</t>
  </si>
  <si>
    <t>981/51</t>
  </si>
  <si>
    <t>Po nepremičnini poteka kategorizirana občinska cesta LC 428 041 Slap (križišče) - Lom - Slaparska vas</t>
  </si>
  <si>
    <t>Menjava za parc. št. 981/49 k.o. Lom pod Storžičem</t>
  </si>
  <si>
    <t>202/21</t>
  </si>
  <si>
    <t>202/22</t>
  </si>
  <si>
    <t>719/20</t>
  </si>
  <si>
    <t>kmetijsko, RCS</t>
  </si>
  <si>
    <t>Po nepremičnini poteka kategorizirana občinska cesta JP 928 076 (cesta mimo tenis igrišča)</t>
  </si>
  <si>
    <t>Menjava za parc. št. 710/5 k.o. Podljubelj</t>
  </si>
  <si>
    <t>710/5</t>
  </si>
  <si>
    <t>297/8</t>
  </si>
  <si>
    <t>Na nepremičninah leži balinišče na Ravnah (del objekta in funkcionano zemljišče)</t>
  </si>
  <si>
    <t>Na nepremičnini stoji objekt v lasti Avto-moto društva Tržič. Menjava za parc. št. 719/20 k.o. Podljubelj</t>
  </si>
  <si>
    <t>Po nepremičninah poteka kategorizirana občinska cesta JP 928 941 (cesta mimo gasilskega doma)</t>
  </si>
  <si>
    <t>454/2</t>
  </si>
  <si>
    <t>Na nepremičnininah se nahaja deponija. Nepremičnine so v zemljiško-knjižni lasti podjetja Komunala Tržič d.o.o. Ker je občina dolžna graditi gospodarsko javno infrastrukturo (deponija) ter zaradi mešanega lastištva nepremičnin na deponiji  (6 nepremičnin je v lasti OT), se s prenosom navedenih nepremičnin na OT uredi enotno lastništvo nepremičnin na deponiji.</t>
  </si>
  <si>
    <t>455/2</t>
  </si>
  <si>
    <t>457/2</t>
  </si>
  <si>
    <t>458/2</t>
  </si>
  <si>
    <t>459/2</t>
  </si>
  <si>
    <t>460/2</t>
  </si>
  <si>
    <t>461/2</t>
  </si>
  <si>
    <t>583/2</t>
  </si>
  <si>
    <t>456/2</t>
  </si>
  <si>
    <t>Na nepremičnini leži deponija. Potrebno je urediti ZK stanje z dejanskim.</t>
  </si>
  <si>
    <t>234/8</t>
  </si>
  <si>
    <t>363/2</t>
  </si>
  <si>
    <t>292/1</t>
  </si>
  <si>
    <t>292/2</t>
  </si>
  <si>
    <t>87/2</t>
  </si>
  <si>
    <t>87/3</t>
  </si>
  <si>
    <t>stavbno - P</t>
  </si>
  <si>
    <t>245/11</t>
  </si>
  <si>
    <t>246/17</t>
  </si>
  <si>
    <t>246/1</t>
  </si>
  <si>
    <t>246/19</t>
  </si>
  <si>
    <t>202/4</t>
  </si>
  <si>
    <t>234/7</t>
  </si>
  <si>
    <t>235/6</t>
  </si>
  <si>
    <t>981/73</t>
  </si>
  <si>
    <t>981/76</t>
  </si>
  <si>
    <t>166/2</t>
  </si>
  <si>
    <t>165/5</t>
  </si>
  <si>
    <t>165/4</t>
  </si>
  <si>
    <t>566/6</t>
  </si>
  <si>
    <t>2148 - Senično</t>
  </si>
  <si>
    <t>55/5</t>
  </si>
  <si>
    <t>146/2</t>
  </si>
  <si>
    <t>161/4</t>
  </si>
  <si>
    <t>stavbno - R+P</t>
  </si>
  <si>
    <t>161/5</t>
  </si>
  <si>
    <t>161/20</t>
  </si>
  <si>
    <t>1033/8</t>
  </si>
  <si>
    <t>981/16</t>
  </si>
  <si>
    <t>343/6</t>
  </si>
  <si>
    <t>151/26</t>
  </si>
  <si>
    <t>151/41</t>
  </si>
  <si>
    <t>981/20</t>
  </si>
  <si>
    <t>157/6</t>
  </si>
  <si>
    <t>145/2</t>
  </si>
  <si>
    <t>157/5</t>
  </si>
  <si>
    <t>145/3</t>
  </si>
  <si>
    <t>157/2</t>
  </si>
  <si>
    <t>154/3</t>
  </si>
  <si>
    <t>154/1</t>
  </si>
  <si>
    <t>157/1</t>
  </si>
  <si>
    <t>861/39</t>
  </si>
  <si>
    <t>861/25</t>
  </si>
  <si>
    <t>196/2</t>
  </si>
  <si>
    <t>415/13</t>
  </si>
  <si>
    <t>857/12</t>
  </si>
  <si>
    <t>543/16</t>
  </si>
  <si>
    <t>544/15</t>
  </si>
  <si>
    <t>544/17</t>
  </si>
  <si>
    <t>1034/5</t>
  </si>
  <si>
    <t>853/5</t>
  </si>
  <si>
    <t>343/9</t>
  </si>
  <si>
    <t>683/2</t>
  </si>
  <si>
    <t>stavbno - z</t>
  </si>
  <si>
    <t>226/1</t>
  </si>
  <si>
    <t>368/2</t>
  </si>
  <si>
    <t>368/3</t>
  </si>
  <si>
    <t>gozd *ZS</t>
  </si>
  <si>
    <t>stavbno *ZS</t>
  </si>
  <si>
    <t>366/2</t>
  </si>
  <si>
    <t>415/25</t>
  </si>
  <si>
    <t>415/28</t>
  </si>
  <si>
    <t>865/7</t>
  </si>
  <si>
    <t>1032/6</t>
  </si>
  <si>
    <t>100/19</t>
  </si>
  <si>
    <t>75/8</t>
  </si>
  <si>
    <t>981/83</t>
  </si>
  <si>
    <t>stavbno (1037), kmetijsko (996)</t>
  </si>
  <si>
    <t>837/6</t>
  </si>
  <si>
    <t>865/13</t>
  </si>
  <si>
    <t>690/13</t>
  </si>
  <si>
    <t>690/8</t>
  </si>
  <si>
    <t>784/3</t>
  </si>
  <si>
    <t>281/52</t>
  </si>
  <si>
    <t>281/1</t>
  </si>
  <si>
    <t>281/37</t>
  </si>
  <si>
    <t>281/38</t>
  </si>
  <si>
    <t>281/56</t>
  </si>
  <si>
    <t>kmetijsko, stavbno - C</t>
  </si>
  <si>
    <t>del 281/55</t>
  </si>
  <si>
    <t>del 236/26</t>
  </si>
  <si>
    <t>del 981/49 (981/95 in 981/96)</t>
  </si>
  <si>
    <t>DEJANSKA RABA</t>
  </si>
  <si>
    <t>kmetijsko zemljišče, pozidano zemljišče</t>
  </si>
  <si>
    <t>kmetijsko zemljišče</t>
  </si>
  <si>
    <t>pozidano zemljišče</t>
  </si>
  <si>
    <t>Brezplačen prenos</t>
  </si>
  <si>
    <t>Po nepremičnini poteka nekategorizirana cesta</t>
  </si>
  <si>
    <t>gozdno zemljišče, pozidano zemljišče</t>
  </si>
  <si>
    <t>Kupnina je bila poravnana že z odškodnino za služnost</t>
  </si>
  <si>
    <t>gozdno zemljišče</t>
  </si>
  <si>
    <t>Po nepremičninah poteka kategorizirana občinska cesta LC 428 041 Slap (križišče) - Lom - Slaparska vas</t>
  </si>
  <si>
    <t>Na območju nepremičnin je načrtovana izgradnja severnega priključka.</t>
  </si>
  <si>
    <t>Nepremičnini predstavljata vodohran VH Žegnani studenec 2 in dostopno pot</t>
  </si>
  <si>
    <t>kmetijsko zemljišče, gozdno zemljišče, pozidano zemljišče</t>
  </si>
  <si>
    <t>Nepremičnine predstavljajo zemljišča ob kompleksu Gorenjska plaža. Nepremičnini parc. št. 146/2 in 161/4 sta že v solasti Občine Tržič</t>
  </si>
  <si>
    <t>Nepremičnine v naravi predstavljajo kategorizirano občinsko cesto LC 428 141</t>
  </si>
  <si>
    <t>458/12</t>
  </si>
  <si>
    <t>Po nepremičninah poteka kategorizirana občinska cesta LC 428 151 Leše - Vadiče - Brezje pri Tržiču</t>
  </si>
  <si>
    <t>Menjava za parc. št. 865/7 k.o. Leše</t>
  </si>
  <si>
    <t>Po nepremičnini poteka kategorizirana občinska cesta JP 928 487</t>
  </si>
  <si>
    <t>Menjava za parc. št. 860/8 k.o. Leše</t>
  </si>
  <si>
    <t>Po nepremičninah potekata kategorizirani občinski cesti LZ 428 181 in JP 928 885 (cesti v naselju Loka)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</si>
  <si>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</si>
  <si>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Po nepremičnini poteka pločnik ob kategorizirani občinski cesti LC 428 131 (pločnik Kovor - Loka)</t>
  </si>
  <si>
    <t>Po nepremičnini poteka kategorizirana občinska cesta JP 928 854 (Snakovo)</t>
  </si>
  <si>
    <t>Po nepremičnini poteka kategorizirana občinska cesta JP 928 852 (Snakovo)</t>
  </si>
  <si>
    <t>Po nepremičninah poteka kategorizirana občinska cesta LC 428 051 Pristava - Križe</t>
  </si>
  <si>
    <t>Nepremičnine se pridobivajo za potrebe gradnje novega nogometnega igrišča v Križah</t>
  </si>
  <si>
    <t>Iz postavke 50121 - nakup, gradnja in investicijsko vzdrževanje športnih objektov</t>
  </si>
  <si>
    <t>50121 - Nakup, gradnja in investicijsko vzdrževanje športnih objektov</t>
  </si>
  <si>
    <t>Po nepremičnini poteka kategorizirana občinska cesta LC 428 161 Senično - Sp. Vetrno</t>
  </si>
  <si>
    <t>157/3</t>
  </si>
  <si>
    <t>Po nepremičninah poteka kategorizirana občinska cesta JP 928 701 R2-410 - Zg. Vetrno - Gozd</t>
  </si>
  <si>
    <t>Ob izgradnji ceste v vasi Gozd je bilo že plačano za 2.725 m2 zemljišča, kar je upoštevano v izračunani vrednosti (orientacijska vrednost 7,35 EUR/m2 - 2.725 m2 = cca. 2,54 EUR/m2)</t>
  </si>
  <si>
    <t>Po nepremičninah poteka kategorizirana občinska cesta JP 928 373 Retnje - Breg - Žiganja vas</t>
  </si>
  <si>
    <t>Po nepremičnini poteka kategorizirana občinska cesta LC 428 101 Križe - Sebenje - Žiganja vas</t>
  </si>
  <si>
    <t>Po nepremičninah poteka kategorizirana občinska cesta JP 928 331 Žiganja vas</t>
  </si>
  <si>
    <t>Nepremičnini v naravi predstavljata nogometno igrišče v Sebenjah</t>
  </si>
  <si>
    <t>Po nepremičninah poteka kategorizirana občinska cesta LC 428 131 Zvirče - Kovor - Bistrica</t>
  </si>
  <si>
    <t>857/7</t>
  </si>
  <si>
    <t>857/9</t>
  </si>
  <si>
    <t>kmetijsko zemljišče, gozdno zemljišče</t>
  </si>
  <si>
    <t>Nepremičnini ne služita javnemu interesu. Nepremičnini se menjata za parc. št. 402/46, 402/47, 402/49, 155/35, 155/36 k.o. Lom pod Storžičem.</t>
  </si>
  <si>
    <t>del 1034/4</t>
  </si>
  <si>
    <t>gozdno zemljišče, vodno zemljišče</t>
  </si>
  <si>
    <t>Menjava za parc. št. 146/2, 161/4, 161/5, 161/20 k.o. Bistrica (Gorenjska plaža)</t>
  </si>
  <si>
    <t>Nepremičnina ne služi javnemu interesu. Nepremičnina predstavlja travnik (funkcionalno zemljišče), ki ga uporablja lastnik objekta.</t>
  </si>
  <si>
    <t>Nepremičnina predstavlja travnik ob cesti in ne služi javnemu interesu. Menjava za parc. št. 87/2 in 87/3 k.o. Leše</t>
  </si>
  <si>
    <t>241/23</t>
  </si>
  <si>
    <t>Nepremičnina predstavlja funkcionalno zemljišče (v izmeri 550 m2)</t>
  </si>
  <si>
    <t>del 297/3</t>
  </si>
  <si>
    <t>Ocenjena vrednost vseh nepremičnin je 384.729,90 EUR, nakup pa se izvede v treh fazah, in sicer se vsako leto odkupijo nepremičnine v 1/3 vrednosti, to je 128.243,30 EUR</t>
  </si>
  <si>
    <t>del 628/6 (628/10)</t>
  </si>
  <si>
    <t>Občina je že solastnik v deležu do 1000/13474, kar predstavlja 1000 m2, tako da občina odkupi še 28 m2. Občina Tržič je za solastniški delež že plačala 13.802,00 EUR, ocenjena tržna vrednost parc. št. 292/1 in 292/2 pa je 15.528,28 EUR, tako da občina doplača razliko.</t>
  </si>
  <si>
    <t>159/1</t>
  </si>
  <si>
    <t>159/5</t>
  </si>
  <si>
    <t>158/2</t>
  </si>
  <si>
    <t>158/3</t>
  </si>
  <si>
    <t>866/2</t>
  </si>
  <si>
    <t>449/8</t>
  </si>
  <si>
    <t>Po nepremičnini poteka kategorizirana občinska cesta JP 928 392</t>
  </si>
  <si>
    <t>Odkupuje se solastninski delež do 1/18</t>
  </si>
  <si>
    <t>136 - Melinci</t>
  </si>
  <si>
    <t>2062/1</t>
  </si>
  <si>
    <t>2062/2</t>
  </si>
  <si>
    <t>Nepremičnine ne služijo javnemu interesu. Nepremičnine predstavljajo kmetijsko zemljišče, ki ga je Občina Tržič v letu 2014 pridobila v zapuščinskem postopku.</t>
  </si>
  <si>
    <t>861/10
(del 861/2)</t>
  </si>
  <si>
    <t>Nepremičnina ne služi javnemu interesu. Nepremičnina predstavlja kmetijsko zemljišče, ki ga je občina pridobila v zapuščinskem posotpku. Prodaja se solastniški delež do 1/3.</t>
  </si>
  <si>
    <t>del 628/6 (628/9)</t>
  </si>
  <si>
    <t>Pristavška cesta 14</t>
  </si>
  <si>
    <t>2147-184-5</t>
  </si>
  <si>
    <t>515/1 k.o. Križe</t>
  </si>
  <si>
    <t>1-sobno stanovanje</t>
  </si>
  <si>
    <t xml:space="preserve">Stanovanje je popolnoma dotrajano, stroški obnove stanovanja pa presegajo ocenjeno vrednost stanovanja. </t>
  </si>
  <si>
    <t>981/48</t>
  </si>
  <si>
    <t>Nepremičnina predstavlja funkcionalno zemljišče in dostop do zasebnega objekta.</t>
  </si>
  <si>
    <t>del 847/4 (847/6)</t>
  </si>
  <si>
    <t>110/124</t>
  </si>
  <si>
    <t>KONČNA CENA V EUR</t>
  </si>
  <si>
    <t>Parc. št.</t>
  </si>
  <si>
    <t>Vrsta rabe</t>
  </si>
  <si>
    <t>Izmera m2</t>
  </si>
  <si>
    <t>Namenska raba</t>
  </si>
  <si>
    <t>Orientacijska vrednost/m2</t>
  </si>
  <si>
    <t>Orientacijska vrednost</t>
  </si>
  <si>
    <t>Realizacija</t>
  </si>
  <si>
    <t>Ekonomska utemeljenost</t>
  </si>
  <si>
    <t>Proračunska postavka</t>
  </si>
  <si>
    <t>Opombe</t>
  </si>
  <si>
    <t>2. OSTALO - ŽUPANOV NAČRT</t>
  </si>
  <si>
    <t>Po nepremičnini parc. št. 165/4 k.o. Leše ne poteka cesta.</t>
  </si>
  <si>
    <t>/</t>
  </si>
  <si>
    <t>Pogodba podpisana. Plačilo v 2016.</t>
  </si>
  <si>
    <t>Parc. št./ID stavbe</t>
  </si>
  <si>
    <t>Dejanska raba</t>
  </si>
  <si>
    <t>2141-259-5</t>
  </si>
  <si>
    <t>drvarnica</t>
  </si>
  <si>
    <t>Prodaja se skupni del stavbe, ki ga občina ne potrebuje. Prodaja se solastni del do 3/20.</t>
  </si>
  <si>
    <t>993/18</t>
  </si>
  <si>
    <t>Zemljišče predstavlja pripadajoče zemljišče, ki ga občina ne potrebuje.</t>
  </si>
  <si>
    <t>806/14</t>
  </si>
  <si>
    <t>993/21</t>
  </si>
  <si>
    <t>993/22</t>
  </si>
  <si>
    <t>Nepremičnina ne služi javnemu interesu. Na zemljišču ima fizična oseba postavljen enostaven objekt. Menjava za parc. št. 857/18 k.o. Kovor.</t>
  </si>
  <si>
    <t>857/18</t>
  </si>
  <si>
    <t>Po nepremičnini poteka kategorizirana občinska cesta.</t>
  </si>
  <si>
    <t>Menjava za parc. št. 110/124 k.o. Kovor</t>
  </si>
  <si>
    <t>Vknjižena hipoteka</t>
  </si>
  <si>
    <t>Lastnica ni sprejela ponudbe za odkup.</t>
  </si>
  <si>
    <t>Že plačano 100.000 SIT za najem za 99 let (že upoštevano v oceni vrednosti). Lastnik se ni odzval na ponudbo.</t>
  </si>
  <si>
    <t>Nepremičnine se menjajo za parc. št. 1034/4 k.o. Lom pod Storžičem.</t>
  </si>
  <si>
    <t>Lastnik ni sprejel ponudbe za odkup.</t>
  </si>
  <si>
    <t>Menjava za parc. št. 246/11 k.o. Bistrica. Lastnica ni sprejela ponudbe občine.</t>
  </si>
  <si>
    <t>Raztežilnik B-7 - 35 m2 / 5284 m2. Lastnik ni sprejel ponudbe občine.</t>
  </si>
  <si>
    <t>Menjava za gozdna zemljišča parc. št. 784/3 k.o. Leše in 458/12 k.o. Tržič. Čaka se izravnava meje parc. št. 458/12 k.o. Tržič</t>
  </si>
  <si>
    <t>Menjava za parc. št. 690/8 in del 690/4 k.o. Bistrica. Ti dve parceli bosta najverjetneje preneseni na SKZG.</t>
  </si>
  <si>
    <t>Menjava za parc. št. 866/2 k.o. Leše. Zaradi odmere bo posel izveden v 2016.</t>
  </si>
  <si>
    <t>Lastnik se ni odzval na ponudbo za odkup.</t>
  </si>
  <si>
    <t>Čaka se sprejem novega OPN.</t>
  </si>
  <si>
    <t>Nepremičnini predstavljata funkcionalno zemljišče. Vložnica se ni odzvala na ponudbo.</t>
  </si>
  <si>
    <t>Funkcionalno zemljišče k stavbi na naslovu Grahovše 4. Menjava za cesto - parc. št. 981/51 k.o. Lom pod Storžičem. Pogajanja niso bila uspešna.</t>
  </si>
  <si>
    <t>Menjava za parc. št. 146/2, 161/4, 161/5, 161/20 k.o. Bistrica (Gorenjska plaža). V teku je postopek izravnave meje.</t>
  </si>
  <si>
    <t>Nepremičnini ne služita javnemu interesu. Menjava za parc. št. 690/5 in 690/7 k.o. Bistrica. Nepremičnini bosta najverjetneje predmet prenosa na SKZG.</t>
  </si>
  <si>
    <t>Menjava za parc. št. 197/4, 159/1, 159/5, 158/2, 158/3, 33/5, 33/8 k.o. Leše, po katerih poteka občinska cesta. Zaradi odmere bo posel izveden v 2016.</t>
  </si>
  <si>
    <t>Nepremičnina ne služi javnemu interesu. Nepremičnina predstavlja funkcionalno zemljišče. Pogajanja so v teku.</t>
  </si>
  <si>
    <t>Nepremičnina ne služi javnemu interesu. Nepremičnina predstavlja del stanovanjskega objekta in funkcionalno zemljišče k temu objektu. Vložnik se ni odzval na ponudbo.</t>
  </si>
  <si>
    <t>Nepremičnina ne služi javnemu interesu. Nepremičnina predstavlja funkcionalno zemljišče k stanovanjskemu objektu. Pogajanja so bila neuspešna.</t>
  </si>
  <si>
    <t>Stanovanje je zasedeno in se prodaja na željo najemnice. V primeru prodaje tretji osebi, bo ta poleg kupnine plačal še neamortizirano vrednost lastnih vlaganj najemnici. Prodaja v 2016.</t>
  </si>
  <si>
    <t>TABELA 2:  NAČRT PRIDOBIVANJA NEPREMIČNEGA PREMOŽENJA OBČINE TRŽIČ ZA LETO 2015 - realizacija</t>
  </si>
  <si>
    <t>TABELA 1:  NAČRT RAZPOLAGANJA Z NEPREMIČNIM PREMOŽENJEM OBČINE TRŽIČ ZA LETO 2015 - realizacija</t>
  </si>
  <si>
    <t>Odkupljen je bil solastniški del nepremičnine parc. št. 415/13 k.o. Tržič v deležu do 3/8. Za parc. št. 415/25 in 415/28 še ni izveden zapuščinski postopek.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</si>
</sst>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S_I_T"/>
    <numFmt numFmtId="165" formatCode="#,##0.00\ _€"/>
  </numFmts>
  <fonts count="6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1">
    <xf numFmtId="0" fontId="0" fillId="0" borderId="0" xfId="0"/>
    <xf numFmtId="0" fontId="1" fillId="0" borderId="0" xfId="0" applyFont="1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justify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/>
    <xf numFmtId="0" fontId="0" fillId="0" borderId="0" xfId="0" applyFont="1"/>
    <xf numFmtId="0" fontId="2" fillId="0" borderId="0" xfId="0" applyFont="1" applyFill="1" applyAlignment="1">
      <alignment horizontal="right" indent="1"/>
    </xf>
    <xf numFmtId="165" fontId="2" fillId="0" borderId="4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/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2" borderId="20" xfId="0" applyFont="1" applyFill="1" applyBorder="1" applyAlignment="1">
      <alignment wrapText="1"/>
    </xf>
    <xf numFmtId="0" fontId="0" fillId="2" borderId="2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/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2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indent="2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left"/>
    </xf>
    <xf numFmtId="0" fontId="0" fillId="2" borderId="20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3" xfId="0" applyFont="1" applyFill="1" applyBorder="1" applyAlignment="1">
      <alignment horizontal="left" vertical="justify" wrapText="1"/>
    </xf>
    <xf numFmtId="0" fontId="2" fillId="3" borderId="28" xfId="0" applyFont="1" applyFill="1" applyBorder="1" applyAlignment="1">
      <alignment horizontal="center" vertical="justify" wrapText="1"/>
    </xf>
    <xf numFmtId="0" fontId="2" fillId="3" borderId="28" xfId="0" applyFont="1" applyFill="1" applyBorder="1" applyAlignment="1">
      <alignment horizontal="center" vertical="justify"/>
    </xf>
    <xf numFmtId="0" fontId="2" fillId="3" borderId="28" xfId="0" applyFont="1" applyFill="1" applyBorder="1" applyAlignment="1">
      <alignment vertical="top"/>
    </xf>
    <xf numFmtId="0" fontId="2" fillId="3" borderId="28" xfId="0" applyFont="1" applyFill="1" applyBorder="1" applyAlignment="1">
      <alignment horizontal="center" vertical="top"/>
    </xf>
    <xf numFmtId="0" fontId="0" fillId="3" borderId="28" xfId="0" applyFont="1" applyFill="1" applyBorder="1" applyAlignment="1">
      <alignment horizontal="center" vertical="top"/>
    </xf>
    <xf numFmtId="0" fontId="2" fillId="3" borderId="36" xfId="0" applyFont="1" applyFill="1" applyBorder="1" applyAlignment="1">
      <alignment horizontal="center" vertical="top"/>
    </xf>
    <xf numFmtId="0" fontId="2" fillId="3" borderId="28" xfId="0" applyFont="1" applyFill="1" applyBorder="1" applyAlignment="1">
      <alignment horizontal="left" vertical="top" wrapText="1"/>
    </xf>
    <xf numFmtId="165" fontId="2" fillId="3" borderId="36" xfId="0" applyNumberFormat="1" applyFont="1" applyFill="1" applyBorder="1" applyAlignment="1">
      <alignment vertical="top"/>
    </xf>
    <xf numFmtId="0" fontId="2" fillId="3" borderId="28" xfId="0" applyFont="1" applyFill="1" applyBorder="1" applyAlignment="1">
      <alignment horizontal="left" vertical="top"/>
    </xf>
    <xf numFmtId="0" fontId="0" fillId="3" borderId="0" xfId="0" applyNumberFormat="1" applyFont="1" applyFill="1" applyBorder="1" applyAlignment="1">
      <alignment horizontal="left"/>
    </xf>
    <xf numFmtId="0" fontId="2" fillId="3" borderId="36" xfId="0" applyFont="1" applyFill="1" applyBorder="1" applyAlignment="1">
      <alignment horizontal="center" vertical="justify"/>
    </xf>
    <xf numFmtId="0" fontId="2" fillId="3" borderId="28" xfId="0" applyFont="1" applyFill="1" applyBorder="1" applyAlignment="1">
      <alignment vertical="justify"/>
    </xf>
    <xf numFmtId="165" fontId="2" fillId="3" borderId="28" xfId="0" applyNumberFormat="1" applyFont="1" applyFill="1" applyBorder="1" applyAlignment="1">
      <alignment horizontal="center" vertical="justify"/>
    </xf>
    <xf numFmtId="0" fontId="2" fillId="3" borderId="28" xfId="0" applyFont="1" applyFill="1" applyBorder="1"/>
    <xf numFmtId="0" fontId="2" fillId="3" borderId="3" xfId="0" applyFont="1" applyFill="1" applyBorder="1" applyAlignment="1">
      <alignment horizontal="left" vertical="justify"/>
    </xf>
    <xf numFmtId="0" fontId="2" fillId="3" borderId="28" xfId="0" applyFont="1" applyFill="1" applyBorder="1" applyAlignment="1">
      <alignment horizontal="left" vertical="justify"/>
    </xf>
    <xf numFmtId="0" fontId="2" fillId="3" borderId="3" xfId="0" applyFont="1" applyFill="1" applyBorder="1" applyAlignment="1">
      <alignment vertical="top"/>
    </xf>
    <xf numFmtId="165" fontId="0" fillId="3" borderId="28" xfId="0" applyNumberFormat="1" applyFont="1" applyFill="1" applyBorder="1" applyAlignment="1">
      <alignment horizontal="right"/>
    </xf>
    <xf numFmtId="165" fontId="2" fillId="3" borderId="28" xfId="0" applyNumberFormat="1" applyFont="1" applyFill="1" applyBorder="1"/>
    <xf numFmtId="0" fontId="2" fillId="3" borderId="36" xfId="0" applyFont="1" applyFill="1" applyBorder="1"/>
    <xf numFmtId="1" fontId="2" fillId="3" borderId="28" xfId="0" applyNumberFormat="1" applyFont="1" applyFill="1" applyBorder="1"/>
    <xf numFmtId="0" fontId="2" fillId="3" borderId="28" xfId="0" applyFont="1" applyFill="1" applyBorder="1" applyAlignment="1"/>
    <xf numFmtId="0" fontId="2" fillId="3" borderId="36" xfId="0" applyFont="1" applyFill="1" applyBorder="1" applyAlignment="1"/>
    <xf numFmtId="0" fontId="0" fillId="0" borderId="0" xfId="0" applyFont="1" applyFill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/>
    <xf numFmtId="165" fontId="2" fillId="0" borderId="7" xfId="0" applyNumberFormat="1" applyFont="1" applyFill="1" applyBorder="1" applyAlignment="1">
      <alignment horizontal="right" indent="2"/>
    </xf>
    <xf numFmtId="165" fontId="2" fillId="0" borderId="6" xfId="0" applyNumberFormat="1" applyFont="1" applyFill="1" applyBorder="1" applyAlignment="1">
      <alignment horizontal="right" indent="1"/>
    </xf>
    <xf numFmtId="0" fontId="0" fillId="0" borderId="0" xfId="0" applyNumberFormat="1" applyAlignment="1">
      <alignment horizontal="left"/>
    </xf>
    <xf numFmtId="0" fontId="2" fillId="3" borderId="3" xfId="0" applyFont="1" applyFill="1" applyBorder="1" applyAlignment="1">
      <alignment horizontal="left" vertical="top"/>
    </xf>
    <xf numFmtId="0" fontId="0" fillId="3" borderId="28" xfId="0" applyFill="1" applyBorder="1" applyAlignment="1">
      <alignment horizontal="left" vertical="top"/>
    </xf>
    <xf numFmtId="4" fontId="3" fillId="3" borderId="28" xfId="0" applyNumberFormat="1" applyFont="1" applyFill="1" applyBorder="1" applyAlignment="1">
      <alignment horizontal="left" vertical="top"/>
    </xf>
    <xf numFmtId="0" fontId="3" fillId="3" borderId="28" xfId="0" applyFont="1" applyFill="1" applyBorder="1" applyAlignment="1">
      <alignment horizontal="left" vertical="top"/>
    </xf>
    <xf numFmtId="0" fontId="3" fillId="3" borderId="36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2" fontId="0" fillId="0" borderId="0" xfId="0" applyNumberFormat="1" applyFont="1" applyFill="1" applyAlignment="1">
      <alignment horizontal="right" wrapText="1"/>
    </xf>
    <xf numFmtId="2" fontId="0" fillId="2" borderId="20" xfId="0" applyNumberFormat="1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4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Continuous" wrapText="1"/>
    </xf>
    <xf numFmtId="0" fontId="2" fillId="4" borderId="60" xfId="0" applyFont="1" applyFill="1" applyBorder="1" applyAlignment="1">
      <alignment horizontal="right" wrapText="1" indent="1"/>
    </xf>
    <xf numFmtId="3" fontId="2" fillId="4" borderId="60" xfId="0" applyNumberFormat="1" applyFont="1" applyFill="1" applyBorder="1" applyAlignment="1">
      <alignment horizontal="centerContinuous" wrapText="1"/>
    </xf>
    <xf numFmtId="0" fontId="2" fillId="4" borderId="25" xfId="0" applyFont="1" applyFill="1" applyBorder="1" applyAlignment="1">
      <alignment horizontal="center" wrapText="1"/>
    </xf>
    <xf numFmtId="0" fontId="2" fillId="4" borderId="60" xfId="0" applyFont="1" applyFill="1" applyBorder="1" applyAlignment="1">
      <alignment horizontal="center" wrapText="1"/>
    </xf>
    <xf numFmtId="0" fontId="2" fillId="4" borderId="6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/>
    </xf>
    <xf numFmtId="0" fontId="2" fillId="4" borderId="62" xfId="0" applyFont="1" applyFill="1" applyBorder="1" applyAlignment="1">
      <alignment horizontal="left" vertical="top" wrapText="1"/>
    </xf>
    <xf numFmtId="0" fontId="0" fillId="4" borderId="60" xfId="0" applyFont="1" applyFill="1" applyBorder="1" applyAlignment="1">
      <alignment horizontal="center" wrapText="1"/>
    </xf>
    <xf numFmtId="0" fontId="0" fillId="4" borderId="60" xfId="0" applyFont="1" applyFill="1" applyBorder="1" applyAlignment="1">
      <alignment horizontal="centerContinuous" wrapText="1"/>
    </xf>
    <xf numFmtId="3" fontId="0" fillId="4" borderId="60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0" fillId="0" borderId="0" xfId="0" applyFill="1" applyAlignment="1">
      <alignment horizontal="right" indent="1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indent="2"/>
    </xf>
    <xf numFmtId="0" fontId="4" fillId="0" borderId="0" xfId="0" applyFont="1" applyFill="1" applyBorder="1" applyAlignment="1">
      <alignment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right" vertical="center" wrapText="1" indent="1"/>
    </xf>
    <xf numFmtId="165" fontId="2" fillId="0" borderId="11" xfId="0" applyNumberFormat="1" applyFont="1" applyFill="1" applyBorder="1" applyAlignment="1">
      <alignment horizontal="right" vertical="center" indent="2"/>
    </xf>
    <xf numFmtId="0" fontId="2" fillId="3" borderId="19" xfId="0" applyFont="1" applyFill="1" applyBorder="1" applyAlignment="1">
      <alignment horizontal="left" vertical="top"/>
    </xf>
    <xf numFmtId="0" fontId="0" fillId="2" borderId="2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indent="2"/>
    </xf>
    <xf numFmtId="0" fontId="2" fillId="0" borderId="4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62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25" xfId="0" applyFont="1" applyFill="1" applyBorder="1" applyAlignment="1">
      <alignment horizontal="right" wrapText="1"/>
    </xf>
    <xf numFmtId="4" fontId="2" fillId="0" borderId="25" xfId="0" applyNumberFormat="1" applyFont="1" applyFill="1" applyBorder="1" applyAlignment="1">
      <alignment horizontal="right" wrapText="1" indent="2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5" borderId="25" xfId="0" applyFill="1" applyBorder="1" applyAlignment="1">
      <alignment horizontal="center"/>
    </xf>
    <xf numFmtId="0" fontId="0" fillId="5" borderId="25" xfId="0" applyFill="1" applyBorder="1"/>
    <xf numFmtId="0" fontId="3" fillId="5" borderId="25" xfId="0" applyFont="1" applyFill="1" applyBorder="1" applyAlignment="1">
      <alignment horizontal="center"/>
    </xf>
    <xf numFmtId="0" fontId="0" fillId="5" borderId="25" xfId="0" applyFont="1" applyFill="1" applyBorder="1"/>
    <xf numFmtId="0" fontId="0" fillId="5" borderId="25" xfId="0" applyFont="1" applyFill="1" applyBorder="1" applyAlignment="1">
      <alignment horizontal="right"/>
    </xf>
    <xf numFmtId="4" fontId="0" fillId="5" borderId="25" xfId="0" applyNumberFormat="1" applyFont="1" applyFill="1" applyBorder="1" applyAlignment="1">
      <alignment horizontal="right" indent="2"/>
    </xf>
    <xf numFmtId="4" fontId="0" fillId="5" borderId="25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left" wrapText="1"/>
    </xf>
    <xf numFmtId="0" fontId="0" fillId="5" borderId="25" xfId="0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4" fontId="2" fillId="0" borderId="65" xfId="0" applyNumberFormat="1" applyFont="1" applyFill="1" applyBorder="1" applyAlignment="1">
      <alignment horizontal="right" indent="2"/>
    </xf>
    <xf numFmtId="4" fontId="2" fillId="0" borderId="61" xfId="0" applyNumberFormat="1" applyFont="1" applyFill="1" applyBorder="1" applyAlignment="1">
      <alignment horizontal="center"/>
    </xf>
    <xf numFmtId="0" fontId="0" fillId="5" borderId="52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1" fontId="0" fillId="5" borderId="34" xfId="0" applyNumberFormat="1" applyFont="1" applyFill="1" applyBorder="1" applyAlignment="1">
      <alignment horizontal="center"/>
    </xf>
    <xf numFmtId="2" fontId="0" fillId="5" borderId="34" xfId="0" applyNumberFormat="1" applyFont="1" applyFill="1" applyBorder="1" applyAlignment="1">
      <alignment horizontal="right" indent="1"/>
    </xf>
    <xf numFmtId="165" fontId="0" fillId="5" borderId="34" xfId="0" applyNumberFormat="1" applyFont="1" applyFill="1" applyBorder="1" applyAlignment="1">
      <alignment horizontal="right"/>
    </xf>
    <xf numFmtId="0" fontId="0" fillId="5" borderId="26" xfId="0" applyFont="1" applyFill="1" applyBorder="1" applyAlignment="1">
      <alignment horizontal="left" vertical="center" wrapText="1"/>
    </xf>
    <xf numFmtId="0" fontId="0" fillId="5" borderId="34" xfId="0" applyNumberFormat="1" applyFont="1" applyFill="1" applyBorder="1" applyAlignment="1">
      <alignment horizontal="left" shrinkToFit="1"/>
    </xf>
    <xf numFmtId="0" fontId="0" fillId="5" borderId="42" xfId="0" applyFont="1" applyFill="1" applyBorder="1"/>
    <xf numFmtId="0" fontId="0" fillId="5" borderId="48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1" fontId="0" fillId="5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2" fontId="0" fillId="5" borderId="33" xfId="0" applyNumberFormat="1" applyFont="1" applyFill="1" applyBorder="1" applyAlignment="1">
      <alignment horizontal="right" indent="1"/>
    </xf>
    <xf numFmtId="165" fontId="0" fillId="5" borderId="33" xfId="0" applyNumberFormat="1" applyFont="1" applyFill="1" applyBorder="1" applyAlignment="1">
      <alignment horizontal="right"/>
    </xf>
    <xf numFmtId="0" fontId="0" fillId="5" borderId="34" xfId="0" applyFill="1" applyBorder="1" applyAlignment="1">
      <alignment horizontal="center"/>
    </xf>
    <xf numFmtId="0" fontId="0" fillId="5" borderId="33" xfId="0" applyNumberFormat="1" applyFon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0" fillId="5" borderId="34" xfId="0" applyNumberFormat="1" applyFont="1" applyFill="1" applyBorder="1" applyAlignment="1">
      <alignment horizontal="left"/>
    </xf>
    <xf numFmtId="0" fontId="0" fillId="5" borderId="42" xfId="0" applyFont="1" applyFill="1" applyBorder="1" applyAlignment="1">
      <alignment horizontal="left"/>
    </xf>
    <xf numFmtId="165" fontId="0" fillId="5" borderId="32" xfId="0" applyNumberFormat="1" applyFont="1" applyFill="1" applyBorder="1" applyAlignment="1">
      <alignment horizontal="right"/>
    </xf>
    <xf numFmtId="0" fontId="0" fillId="5" borderId="5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" fontId="0" fillId="5" borderId="32" xfId="0" applyNumberFormat="1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right" indent="1"/>
    </xf>
    <xf numFmtId="0" fontId="0" fillId="5" borderId="0" xfId="0" applyNumberFormat="1" applyFont="1" applyFill="1" applyBorder="1" applyAlignment="1">
      <alignment horizontal="left"/>
    </xf>
    <xf numFmtId="0" fontId="0" fillId="5" borderId="40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2" fontId="0" fillId="5" borderId="31" xfId="0" applyNumberFormat="1" applyFont="1" applyFill="1" applyBorder="1" applyAlignment="1">
      <alignment horizontal="right" indent="1"/>
    </xf>
    <xf numFmtId="0" fontId="0" fillId="5" borderId="31" xfId="0" applyNumberFormat="1" applyFont="1" applyFill="1" applyBorder="1" applyAlignment="1">
      <alignment horizontal="left"/>
    </xf>
    <xf numFmtId="0" fontId="0" fillId="5" borderId="38" xfId="0" applyFont="1" applyFill="1" applyBorder="1" applyAlignment="1">
      <alignment horizontal="left"/>
    </xf>
    <xf numFmtId="0" fontId="0" fillId="5" borderId="47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right" indent="1"/>
    </xf>
    <xf numFmtId="165" fontId="0" fillId="5" borderId="9" xfId="0" applyNumberFormat="1" applyFont="1" applyFill="1" applyBorder="1" applyAlignment="1">
      <alignment horizontal="right"/>
    </xf>
    <xf numFmtId="0" fontId="0" fillId="5" borderId="29" xfId="0" applyNumberFormat="1" applyFont="1" applyFill="1" applyBorder="1" applyAlignment="1">
      <alignment horizontal="left" vertical="center" shrinkToFit="1"/>
    </xf>
    <xf numFmtId="165" fontId="0" fillId="5" borderId="39" xfId="0" applyNumberFormat="1" applyFont="1" applyFill="1" applyBorder="1" applyAlignment="1">
      <alignment horizontal="center" vertical="center" wrapText="1"/>
    </xf>
    <xf numFmtId="165" fontId="0" fillId="5" borderId="29" xfId="0" applyNumberFormat="1" applyFont="1" applyFill="1" applyBorder="1" applyAlignment="1">
      <alignment horizontal="right"/>
    </xf>
    <xf numFmtId="0" fontId="0" fillId="5" borderId="29" xfId="0" applyFill="1" applyBorder="1" applyAlignment="1">
      <alignment horizontal="center"/>
    </xf>
    <xf numFmtId="1" fontId="0" fillId="5" borderId="29" xfId="0" applyNumberFormat="1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2" fontId="0" fillId="5" borderId="29" xfId="0" applyNumberFormat="1" applyFont="1" applyFill="1" applyBorder="1" applyAlignment="1">
      <alignment horizontal="right" indent="1"/>
    </xf>
    <xf numFmtId="0" fontId="0" fillId="5" borderId="29" xfId="0" applyNumberFormat="1" applyFont="1" applyFill="1" applyBorder="1" applyAlignment="1">
      <alignment horizontal="left"/>
    </xf>
    <xf numFmtId="0" fontId="0" fillId="5" borderId="43" xfId="0" applyFont="1" applyFill="1" applyBorder="1" applyAlignment="1">
      <alignment horizontal="left" wrapText="1"/>
    </xf>
    <xf numFmtId="0" fontId="0" fillId="5" borderId="33" xfId="0" applyNumberFormat="1" applyFont="1" applyFill="1" applyBorder="1" applyAlignment="1">
      <alignment horizontal="left" shrinkToFit="1"/>
    </xf>
    <xf numFmtId="0" fontId="0" fillId="6" borderId="52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1" fontId="0" fillId="6" borderId="34" xfId="0" applyNumberFormat="1" applyFont="1" applyFill="1" applyBorder="1" applyAlignment="1">
      <alignment horizontal="center"/>
    </xf>
    <xf numFmtId="2" fontId="0" fillId="6" borderId="34" xfId="0" applyNumberFormat="1" applyFont="1" applyFill="1" applyBorder="1" applyAlignment="1">
      <alignment horizontal="right" indent="1"/>
    </xf>
    <xf numFmtId="165" fontId="0" fillId="6" borderId="34" xfId="0" applyNumberFormat="1" applyFont="1" applyFill="1" applyBorder="1" applyAlignment="1">
      <alignment horizontal="right"/>
    </xf>
    <xf numFmtId="0" fontId="0" fillId="7" borderId="52" xfId="0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1" fontId="0" fillId="7" borderId="34" xfId="0" applyNumberFormat="1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2" fontId="0" fillId="7" borderId="34" xfId="0" applyNumberFormat="1" applyFont="1" applyFill="1" applyBorder="1" applyAlignment="1">
      <alignment horizontal="right" indent="1"/>
    </xf>
    <xf numFmtId="165" fontId="0" fillId="7" borderId="34" xfId="0" applyNumberFormat="1" applyFont="1" applyFill="1" applyBorder="1" applyAlignment="1">
      <alignment horizontal="right"/>
    </xf>
    <xf numFmtId="0" fontId="0" fillId="7" borderId="34" xfId="0" applyNumberFormat="1" applyFont="1" applyFill="1" applyBorder="1" applyAlignment="1">
      <alignment horizontal="left" shrinkToFit="1"/>
    </xf>
    <xf numFmtId="165" fontId="0" fillId="5" borderId="29" xfId="0" applyNumberFormat="1" applyFont="1" applyFill="1" applyBorder="1" applyAlignment="1">
      <alignment horizontal="center"/>
    </xf>
    <xf numFmtId="165" fontId="0" fillId="5" borderId="32" xfId="0" applyNumberFormat="1" applyFont="1" applyFill="1" applyBorder="1" applyAlignment="1">
      <alignment horizontal="center"/>
    </xf>
    <xf numFmtId="165" fontId="0" fillId="5" borderId="34" xfId="0" applyNumberFormat="1" applyFont="1" applyFill="1" applyBorder="1" applyAlignment="1">
      <alignment horizontal="center"/>
    </xf>
    <xf numFmtId="165" fontId="0" fillId="5" borderId="33" xfId="0" applyNumberFormat="1" applyFont="1" applyFill="1" applyBorder="1" applyAlignment="1">
      <alignment horizontal="center"/>
    </xf>
    <xf numFmtId="165" fontId="0" fillId="7" borderId="3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right" indent="2"/>
    </xf>
    <xf numFmtId="0" fontId="0" fillId="5" borderId="13" xfId="0" applyFont="1" applyFill="1" applyBorder="1" applyAlignment="1"/>
    <xf numFmtId="0" fontId="0" fillId="5" borderId="42" xfId="0" applyFont="1" applyFill="1" applyBorder="1" applyAlignment="1"/>
    <xf numFmtId="0" fontId="0" fillId="5" borderId="30" xfId="0" applyFill="1" applyBorder="1" applyAlignment="1">
      <alignment horizontal="center"/>
    </xf>
    <xf numFmtId="1" fontId="0" fillId="5" borderId="30" xfId="0" applyNumberFormat="1" applyFont="1" applyFill="1" applyBorder="1" applyAlignment="1">
      <alignment horizontal="center"/>
    </xf>
    <xf numFmtId="2" fontId="0" fillId="5" borderId="30" xfId="0" applyNumberFormat="1" applyFont="1" applyFill="1" applyBorder="1" applyAlignment="1">
      <alignment horizontal="right" indent="1"/>
    </xf>
    <xf numFmtId="165" fontId="0" fillId="5" borderId="30" xfId="0" applyNumberFormat="1" applyFont="1" applyFill="1" applyBorder="1" applyAlignment="1">
      <alignment horizontal="right"/>
    </xf>
    <xf numFmtId="0" fontId="0" fillId="5" borderId="26" xfId="0" applyFill="1" applyBorder="1" applyAlignment="1">
      <alignment horizontal="center"/>
    </xf>
    <xf numFmtId="1" fontId="0" fillId="5" borderId="26" xfId="0" applyNumberFormat="1" applyFont="1" applyFill="1" applyBorder="1" applyAlignment="1">
      <alignment horizontal="center"/>
    </xf>
    <xf numFmtId="2" fontId="0" fillId="5" borderId="26" xfId="0" applyNumberFormat="1" applyFont="1" applyFill="1" applyBorder="1" applyAlignment="1">
      <alignment horizontal="right" indent="1"/>
    </xf>
    <xf numFmtId="165" fontId="0" fillId="5" borderId="26" xfId="0" applyNumberFormat="1" applyFont="1" applyFill="1" applyBorder="1" applyAlignment="1">
      <alignment horizontal="right"/>
    </xf>
    <xf numFmtId="0" fontId="0" fillId="5" borderId="33" xfId="0" applyNumberFormat="1" applyFont="1" applyFill="1" applyBorder="1" applyAlignment="1">
      <alignment horizontal="left" vertical="center" shrinkToFit="1"/>
    </xf>
    <xf numFmtId="0" fontId="0" fillId="5" borderId="34" xfId="0" applyNumberFormat="1" applyFont="1" applyFill="1" applyBorder="1" applyAlignment="1">
      <alignment horizontal="left" vertical="center" shrinkToFit="1"/>
    </xf>
    <xf numFmtId="0" fontId="0" fillId="5" borderId="24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2" fontId="0" fillId="5" borderId="24" xfId="0" applyNumberFormat="1" applyFont="1" applyFill="1" applyBorder="1" applyAlignment="1">
      <alignment horizontal="right" indent="1"/>
    </xf>
    <xf numFmtId="165" fontId="0" fillId="5" borderId="24" xfId="0" applyNumberFormat="1" applyFont="1" applyFill="1" applyBorder="1" applyAlignment="1">
      <alignment horizontal="right"/>
    </xf>
    <xf numFmtId="0" fontId="0" fillId="5" borderId="24" xfId="0" applyNumberFormat="1" applyFont="1" applyFill="1" applyBorder="1" applyAlignment="1">
      <alignment horizontal="left"/>
    </xf>
    <xf numFmtId="1" fontId="0" fillId="5" borderId="24" xfId="0" applyNumberFormat="1" applyFon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4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wrapText="1"/>
    </xf>
    <xf numFmtId="0" fontId="0" fillId="5" borderId="4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wrapText="1"/>
    </xf>
    <xf numFmtId="1" fontId="0" fillId="5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2" fontId="0" fillId="5" borderId="50" xfId="0" applyNumberFormat="1" applyFont="1" applyFill="1" applyBorder="1" applyAlignment="1">
      <alignment horizontal="right" indent="1"/>
    </xf>
    <xf numFmtId="165" fontId="0" fillId="5" borderId="10" xfId="0" applyNumberFormat="1" applyFont="1" applyFill="1" applyBorder="1" applyAlignment="1">
      <alignment horizontal="right"/>
    </xf>
    <xf numFmtId="165" fontId="0" fillId="5" borderId="50" xfId="0" applyNumberFormat="1" applyFont="1" applyFill="1" applyBorder="1" applyAlignment="1">
      <alignment horizontal="center"/>
    </xf>
    <xf numFmtId="0" fontId="0" fillId="5" borderId="50" xfId="0" applyNumberFormat="1" applyFont="1" applyFill="1" applyBorder="1" applyAlignment="1">
      <alignment horizontal="left"/>
    </xf>
    <xf numFmtId="0" fontId="0" fillId="5" borderId="5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" fontId="0" fillId="5" borderId="22" xfId="0" applyNumberFormat="1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2" fontId="0" fillId="5" borderId="22" xfId="0" applyNumberFormat="1" applyFont="1" applyFill="1" applyBorder="1" applyAlignment="1">
      <alignment horizontal="right" indent="1"/>
    </xf>
    <xf numFmtId="165" fontId="0" fillId="5" borderId="22" xfId="0" applyNumberFormat="1" applyFont="1" applyFill="1" applyBorder="1" applyAlignment="1">
      <alignment horizontal="right"/>
    </xf>
    <xf numFmtId="165" fontId="0" fillId="5" borderId="22" xfId="0" applyNumberFormat="1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2" fontId="0" fillId="5" borderId="32" xfId="0" applyNumberFormat="1" applyFont="1" applyFill="1" applyBorder="1" applyAlignment="1">
      <alignment horizontal="right" indent="1"/>
    </xf>
    <xf numFmtId="0" fontId="0" fillId="5" borderId="32" xfId="0" applyNumberFormat="1" applyFont="1" applyFill="1" applyBorder="1" applyAlignment="1">
      <alignment horizontal="left"/>
    </xf>
    <xf numFmtId="0" fontId="0" fillId="7" borderId="48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1" fontId="0" fillId="7" borderId="33" xfId="0" applyNumberFormat="1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2" fontId="0" fillId="7" borderId="33" xfId="0" applyNumberFormat="1" applyFont="1" applyFill="1" applyBorder="1" applyAlignment="1">
      <alignment horizontal="right" indent="1"/>
    </xf>
    <xf numFmtId="165" fontId="0" fillId="7" borderId="33" xfId="0" applyNumberFormat="1" applyFont="1" applyFill="1" applyBorder="1" applyAlignment="1">
      <alignment horizontal="right"/>
    </xf>
    <xf numFmtId="165" fontId="0" fillId="7" borderId="33" xfId="0" applyNumberFormat="1" applyFont="1" applyFill="1" applyBorder="1" applyAlignment="1">
      <alignment horizontal="center"/>
    </xf>
    <xf numFmtId="0" fontId="0" fillId="7" borderId="49" xfId="0" applyFont="1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1" fontId="0" fillId="7" borderId="50" xfId="0" applyNumberFormat="1" applyFont="1" applyFill="1" applyBorder="1" applyAlignment="1">
      <alignment horizontal="center"/>
    </xf>
    <xf numFmtId="0" fontId="0" fillId="7" borderId="50" xfId="0" applyFont="1" applyFill="1" applyBorder="1" applyAlignment="1">
      <alignment horizontal="center"/>
    </xf>
    <xf numFmtId="2" fontId="0" fillId="7" borderId="50" xfId="0" applyNumberFormat="1" applyFont="1" applyFill="1" applyBorder="1" applyAlignment="1">
      <alignment horizontal="right" indent="1"/>
    </xf>
    <xf numFmtId="165" fontId="0" fillId="7" borderId="50" xfId="0" applyNumberFormat="1" applyFont="1" applyFill="1" applyBorder="1" applyAlignment="1">
      <alignment horizontal="right"/>
    </xf>
    <xf numFmtId="165" fontId="0" fillId="7" borderId="50" xfId="0" applyNumberFormat="1" applyFont="1" applyFill="1" applyBorder="1" applyAlignment="1">
      <alignment horizontal="center"/>
    </xf>
    <xf numFmtId="0" fontId="0" fillId="7" borderId="33" xfId="0" applyNumberFormat="1" applyFont="1" applyFill="1" applyBorder="1" applyAlignment="1">
      <alignment horizontal="left"/>
    </xf>
    <xf numFmtId="0" fontId="0" fillId="7" borderId="50" xfId="0" applyNumberFormat="1" applyFont="1" applyFill="1" applyBorder="1" applyAlignment="1">
      <alignment horizontal="left"/>
    </xf>
    <xf numFmtId="0" fontId="0" fillId="5" borderId="9" xfId="0" applyFill="1" applyBorder="1" applyAlignment="1">
      <alignment horizontal="left" vertical="center" wrapText="1"/>
    </xf>
    <xf numFmtId="0" fontId="0" fillId="5" borderId="43" xfId="0" applyFont="1" applyFill="1" applyBorder="1" applyAlignment="1">
      <alignment horizontal="left"/>
    </xf>
    <xf numFmtId="0" fontId="0" fillId="6" borderId="47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1" fontId="0" fillId="6" borderId="29" xfId="0" applyNumberFormat="1" applyFont="1" applyFill="1" applyBorder="1" applyAlignment="1">
      <alignment horizontal="center"/>
    </xf>
    <xf numFmtId="2" fontId="0" fillId="6" borderId="29" xfId="0" applyNumberFormat="1" applyFont="1" applyFill="1" applyBorder="1" applyAlignment="1">
      <alignment horizontal="right" indent="1"/>
    </xf>
    <xf numFmtId="165" fontId="0" fillId="6" borderId="29" xfId="0" applyNumberFormat="1" applyFont="1" applyFill="1" applyBorder="1" applyAlignment="1">
      <alignment horizontal="right"/>
    </xf>
    <xf numFmtId="165" fontId="0" fillId="6" borderId="32" xfId="0" applyNumberFormat="1" applyFont="1" applyFill="1" applyBorder="1" applyAlignment="1">
      <alignment horizontal="center"/>
    </xf>
    <xf numFmtId="0" fontId="0" fillId="6" borderId="29" xfId="0" applyNumberFormat="1" applyFont="1" applyFill="1" applyBorder="1" applyAlignment="1">
      <alignment horizontal="left"/>
    </xf>
    <xf numFmtId="0" fontId="0" fillId="6" borderId="48" xfId="0" applyFon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1" fontId="0" fillId="6" borderId="33" xfId="0" applyNumberFormat="1" applyFont="1" applyFill="1" applyBorder="1" applyAlignment="1">
      <alignment horizontal="center"/>
    </xf>
    <xf numFmtId="2" fontId="0" fillId="6" borderId="33" xfId="0" applyNumberFormat="1" applyFont="1" applyFill="1" applyBorder="1" applyAlignment="1">
      <alignment horizontal="right" indent="1"/>
    </xf>
    <xf numFmtId="165" fontId="0" fillId="6" borderId="33" xfId="0" applyNumberFormat="1" applyFont="1" applyFill="1" applyBorder="1" applyAlignment="1">
      <alignment horizontal="right"/>
    </xf>
    <xf numFmtId="0" fontId="0" fillId="6" borderId="33" xfId="0" applyNumberFormat="1" applyFont="1" applyFill="1" applyBorder="1" applyAlignment="1">
      <alignment horizontal="left"/>
    </xf>
    <xf numFmtId="0" fontId="0" fillId="6" borderId="34" xfId="0" applyFill="1" applyBorder="1" applyAlignment="1">
      <alignment horizontal="center" wrapText="1"/>
    </xf>
    <xf numFmtId="165" fontId="0" fillId="6" borderId="34" xfId="0" applyNumberFormat="1" applyFont="1" applyFill="1" applyBorder="1" applyAlignment="1">
      <alignment horizontal="center"/>
    </xf>
    <xf numFmtId="0" fontId="0" fillId="6" borderId="34" xfId="0" applyNumberFormat="1" applyFont="1" applyFill="1" applyBorder="1" applyAlignment="1">
      <alignment horizontal="left"/>
    </xf>
    <xf numFmtId="0" fontId="0" fillId="5" borderId="29" xfId="0" applyFill="1" applyBorder="1" applyAlignment="1">
      <alignment horizontal="center" wrapText="1"/>
    </xf>
    <xf numFmtId="0" fontId="0" fillId="5" borderId="46" xfId="0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" fontId="0" fillId="5" borderId="45" xfId="0" applyNumberFormat="1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2" fontId="0" fillId="5" borderId="45" xfId="0" applyNumberFormat="1" applyFont="1" applyFill="1" applyBorder="1" applyAlignment="1">
      <alignment horizontal="right" indent="1"/>
    </xf>
    <xf numFmtId="165" fontId="0" fillId="5" borderId="45" xfId="0" applyNumberFormat="1" applyFont="1" applyFill="1" applyBorder="1" applyAlignment="1">
      <alignment horizontal="right"/>
    </xf>
    <xf numFmtId="0" fontId="0" fillId="5" borderId="8" xfId="0" applyNumberFormat="1" applyFont="1" applyFill="1" applyBorder="1" applyAlignment="1">
      <alignment horizontal="left" vertical="center" shrinkToFit="1"/>
    </xf>
    <xf numFmtId="165" fontId="0" fillId="5" borderId="57" xfId="0" applyNumberFormat="1" applyFont="1" applyFill="1" applyBorder="1" applyAlignment="1">
      <alignment horizontal="center" vertical="center" wrapText="1"/>
    </xf>
    <xf numFmtId="0" fontId="0" fillId="5" borderId="47" xfId="0" applyFont="1" applyFill="1" applyBorder="1" applyAlignment="1">
      <alignment horizontal="left"/>
    </xf>
    <xf numFmtId="0" fontId="0" fillId="5" borderId="29" xfId="0" applyFill="1" applyBorder="1" applyAlignment="1">
      <alignment horizontal="right" indent="1"/>
    </xf>
    <xf numFmtId="3" fontId="0" fillId="5" borderId="29" xfId="0" applyNumberFormat="1" applyFont="1" applyFill="1" applyBorder="1" applyAlignment="1">
      <alignment horizontal="right" indent="1"/>
    </xf>
    <xf numFmtId="2" fontId="0" fillId="5" borderId="29" xfId="0" applyNumberFormat="1" applyFont="1" applyFill="1" applyBorder="1" applyAlignment="1">
      <alignment horizontal="right"/>
    </xf>
    <xf numFmtId="4" fontId="0" fillId="5" borderId="29" xfId="0" applyNumberFormat="1" applyFont="1" applyFill="1" applyBorder="1" applyAlignment="1">
      <alignment horizontal="center"/>
    </xf>
    <xf numFmtId="0" fontId="0" fillId="5" borderId="47" xfId="0" applyFont="1" applyFill="1" applyBorder="1"/>
    <xf numFmtId="0" fontId="0" fillId="5" borderId="29" xfId="0" applyFont="1" applyFill="1" applyBorder="1" applyAlignment="1">
      <alignment horizontal="right" indent="1"/>
    </xf>
    <xf numFmtId="0" fontId="0" fillId="5" borderId="54" xfId="0" applyFont="1" applyFill="1" applyBorder="1"/>
    <xf numFmtId="0" fontId="0" fillId="5" borderId="22" xfId="0" applyFont="1" applyFill="1" applyBorder="1" applyAlignment="1">
      <alignment horizontal="right" wrapText="1" indent="1"/>
    </xf>
    <xf numFmtId="3" fontId="0" fillId="5" borderId="22" xfId="0" applyNumberFormat="1" applyFont="1" applyFill="1" applyBorder="1" applyAlignment="1">
      <alignment horizontal="right" indent="1"/>
    </xf>
    <xf numFmtId="4" fontId="0" fillId="5" borderId="22" xfId="0" applyNumberFormat="1" applyFont="1" applyFill="1" applyBorder="1" applyAlignment="1">
      <alignment horizontal="center"/>
    </xf>
    <xf numFmtId="0" fontId="0" fillId="5" borderId="48" xfId="0" applyFont="1" applyFill="1" applyBorder="1"/>
    <xf numFmtId="0" fontId="0" fillId="5" borderId="33" xfId="0" applyFont="1" applyFill="1" applyBorder="1" applyAlignment="1">
      <alignment horizontal="right" indent="1"/>
    </xf>
    <xf numFmtId="3" fontId="0" fillId="5" borderId="33" xfId="0" applyNumberFormat="1" applyFont="1" applyFill="1" applyBorder="1" applyAlignment="1">
      <alignment horizontal="right" indent="1"/>
    </xf>
    <xf numFmtId="4" fontId="0" fillId="5" borderId="33" xfId="0" applyNumberFormat="1" applyFont="1" applyFill="1" applyBorder="1" applyAlignment="1">
      <alignment horizontal="center"/>
    </xf>
    <xf numFmtId="0" fontId="0" fillId="5" borderId="49" xfId="0" applyFont="1" applyFill="1" applyBorder="1" applyAlignment="1">
      <alignment horizontal="left"/>
    </xf>
    <xf numFmtId="0" fontId="0" fillId="5" borderId="50" xfId="0" applyFont="1" applyFill="1" applyBorder="1" applyAlignment="1">
      <alignment horizontal="right" indent="1"/>
    </xf>
    <xf numFmtId="3" fontId="0" fillId="5" borderId="50" xfId="0" applyNumberFormat="1" applyFont="1" applyFill="1" applyBorder="1" applyAlignment="1">
      <alignment horizontal="right" indent="1"/>
    </xf>
    <xf numFmtId="0" fontId="0" fillId="5" borderId="50" xfId="0" applyFont="1" applyFill="1" applyBorder="1" applyAlignment="1">
      <alignment horizontal="center"/>
    </xf>
    <xf numFmtId="4" fontId="0" fillId="5" borderId="50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0" fillId="5" borderId="53" xfId="0" applyFont="1" applyFill="1" applyBorder="1" applyAlignment="1">
      <alignment horizontal="left" vertical="top" wrapText="1"/>
    </xf>
    <xf numFmtId="0" fontId="0" fillId="5" borderId="55" xfId="0" applyFont="1" applyFill="1" applyBorder="1" applyAlignment="1">
      <alignment horizontal="center" wrapText="1"/>
    </xf>
    <xf numFmtId="0" fontId="0" fillId="5" borderId="55" xfId="0" applyFont="1" applyFill="1" applyBorder="1" applyAlignment="1">
      <alignment horizontal="centerContinuous" wrapText="1"/>
    </xf>
    <xf numFmtId="3" fontId="0" fillId="5" borderId="55" xfId="0" applyNumberFormat="1" applyFont="1" applyFill="1" applyBorder="1" applyAlignment="1">
      <alignment horizontal="center" wrapText="1"/>
    </xf>
    <xf numFmtId="2" fontId="0" fillId="5" borderId="55" xfId="0" applyNumberFormat="1" applyFont="1" applyFill="1" applyBorder="1" applyAlignment="1">
      <alignment horizontal="center" wrapText="1"/>
    </xf>
    <xf numFmtId="4" fontId="0" fillId="5" borderId="55" xfId="0" applyNumberFormat="1" applyFont="1" applyFill="1" applyBorder="1" applyAlignment="1">
      <alignment horizontal="center" wrapText="1"/>
    </xf>
    <xf numFmtId="0" fontId="0" fillId="7" borderId="49" xfId="0" applyFont="1" applyFill="1" applyBorder="1" applyAlignment="1">
      <alignment horizontal="left" vertical="top" wrapText="1"/>
    </xf>
    <xf numFmtId="0" fontId="0" fillId="7" borderId="50" xfId="0" applyFont="1" applyFill="1" applyBorder="1" applyAlignment="1">
      <alignment horizontal="right" indent="1" shrinkToFit="1"/>
    </xf>
    <xf numFmtId="3" fontId="0" fillId="7" borderId="50" xfId="0" applyNumberFormat="1" applyFont="1" applyFill="1" applyBorder="1" applyAlignment="1">
      <alignment horizontal="center"/>
    </xf>
    <xf numFmtId="2" fontId="0" fillId="7" borderId="50" xfId="0" applyNumberFormat="1" applyFont="1" applyFill="1" applyBorder="1" applyAlignment="1">
      <alignment horizontal="center" wrapText="1"/>
    </xf>
    <xf numFmtId="165" fontId="0" fillId="7" borderId="50" xfId="0" applyNumberFormat="1" applyFont="1" applyFill="1" applyBorder="1" applyAlignment="1">
      <alignment horizontal="right" indent="1"/>
    </xf>
    <xf numFmtId="165" fontId="0" fillId="7" borderId="50" xfId="0" applyNumberFormat="1" applyFont="1" applyFill="1" applyBorder="1" applyAlignment="1">
      <alignment horizontal="right" indent="2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right" indent="2"/>
    </xf>
    <xf numFmtId="0" fontId="2" fillId="0" borderId="25" xfId="0" applyFont="1" applyFill="1" applyBorder="1" applyAlignment="1">
      <alignment horizontal="center" wrapText="1"/>
    </xf>
    <xf numFmtId="0" fontId="0" fillId="5" borderId="62" xfId="0" applyFill="1" applyBorder="1"/>
    <xf numFmtId="0" fontId="0" fillId="5" borderId="51" xfId="0" applyFont="1" applyFill="1" applyBorder="1" applyAlignment="1">
      <alignment horizontal="left"/>
    </xf>
    <xf numFmtId="0" fontId="0" fillId="5" borderId="32" xfId="0" applyFont="1" applyFill="1" applyBorder="1" applyAlignment="1">
      <alignment horizontal="right" indent="1"/>
    </xf>
    <xf numFmtId="3" fontId="0" fillId="5" borderId="32" xfId="0" applyNumberFormat="1" applyFont="1" applyFill="1" applyBorder="1" applyAlignment="1">
      <alignment horizontal="right" indent="1"/>
    </xf>
    <xf numFmtId="4" fontId="0" fillId="5" borderId="32" xfId="0" applyNumberFormat="1" applyFont="1" applyFill="1" applyBorder="1" applyAlignment="1">
      <alignment horizontal="center"/>
    </xf>
    <xf numFmtId="4" fontId="0" fillId="5" borderId="29" xfId="0" applyNumberFormat="1" applyFill="1" applyBorder="1" applyAlignment="1">
      <alignment horizontal="center"/>
    </xf>
    <xf numFmtId="4" fontId="0" fillId="5" borderId="22" xfId="0" applyNumberFormat="1" applyFont="1" applyFill="1" applyBorder="1" applyAlignment="1"/>
    <xf numFmtId="4" fontId="0" fillId="5" borderId="33" xfId="0" applyNumberFormat="1" applyFont="1" applyFill="1" applyBorder="1" applyAlignment="1"/>
    <xf numFmtId="4" fontId="0" fillId="5" borderId="50" xfId="0" applyNumberFormat="1" applyFont="1" applyFill="1" applyBorder="1" applyAlignment="1"/>
    <xf numFmtId="0" fontId="0" fillId="5" borderId="55" xfId="0" applyFill="1" applyBorder="1" applyAlignment="1">
      <alignment horizontal="center"/>
    </xf>
    <xf numFmtId="0" fontId="0" fillId="5" borderId="16" xfId="0" applyFill="1" applyBorder="1"/>
    <xf numFmtId="0" fontId="3" fillId="5" borderId="16" xfId="0" applyFont="1" applyFill="1" applyBorder="1" applyAlignment="1">
      <alignment horizontal="center"/>
    </xf>
    <xf numFmtId="0" fontId="0" fillId="5" borderId="16" xfId="0" applyFont="1" applyFill="1" applyBorder="1"/>
    <xf numFmtId="4" fontId="0" fillId="5" borderId="16" xfId="0" applyNumberFormat="1" applyFont="1" applyFill="1" applyBorder="1" applyAlignment="1">
      <alignment horizontal="right"/>
    </xf>
    <xf numFmtId="4" fontId="0" fillId="5" borderId="16" xfId="0" applyNumberFormat="1" applyFont="1" applyFill="1" applyBorder="1" applyAlignment="1">
      <alignment horizontal="right" indent="2"/>
    </xf>
    <xf numFmtId="4" fontId="0" fillId="5" borderId="16" xfId="0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/>
    <xf numFmtId="0" fontId="0" fillId="5" borderId="33" xfId="0" applyFill="1" applyBorder="1"/>
    <xf numFmtId="0" fontId="3" fillId="5" borderId="8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0" fillId="5" borderId="8" xfId="0" applyFont="1" applyFill="1" applyBorder="1"/>
    <xf numFmtId="0" fontId="0" fillId="5" borderId="33" xfId="0" applyFont="1" applyFill="1" applyBorder="1"/>
    <xf numFmtId="4" fontId="0" fillId="5" borderId="8" xfId="0" applyNumberFormat="1" applyFont="1" applyFill="1" applyBorder="1" applyAlignment="1">
      <alignment horizontal="right"/>
    </xf>
    <xf numFmtId="4" fontId="0" fillId="5" borderId="8" xfId="0" applyNumberFormat="1" applyFont="1" applyFill="1" applyBorder="1" applyAlignment="1">
      <alignment horizontal="right" indent="2"/>
    </xf>
    <xf numFmtId="4" fontId="0" fillId="5" borderId="22" xfId="0" applyNumberFormat="1" applyFont="1" applyFill="1" applyBorder="1" applyAlignment="1">
      <alignment horizontal="right"/>
    </xf>
    <xf numFmtId="4" fontId="0" fillId="5" borderId="33" xfId="0" applyNumberFormat="1" applyFont="1" applyFill="1" applyBorder="1" applyAlignment="1">
      <alignment horizontal="right" indent="2"/>
    </xf>
    <xf numFmtId="0" fontId="3" fillId="0" borderId="1" xfId="0" applyFont="1" applyBorder="1"/>
    <xf numFmtId="4" fontId="0" fillId="5" borderId="33" xfId="0" applyNumberFormat="1" applyFont="1" applyFill="1" applyBorder="1" applyAlignment="1">
      <alignment horizontal="right"/>
    </xf>
    <xf numFmtId="0" fontId="0" fillId="5" borderId="54" xfId="0" applyFill="1" applyBorder="1"/>
    <xf numFmtId="0" fontId="0" fillId="5" borderId="53" xfId="0" applyFont="1" applyFill="1" applyBorder="1"/>
    <xf numFmtId="0" fontId="0" fillId="5" borderId="55" xfId="0" applyFont="1" applyFill="1" applyBorder="1" applyAlignment="1">
      <alignment horizontal="right" indent="1"/>
    </xf>
    <xf numFmtId="3" fontId="0" fillId="5" borderId="55" xfId="0" applyNumberFormat="1" applyFont="1" applyFill="1" applyBorder="1" applyAlignment="1">
      <alignment horizontal="right" indent="1"/>
    </xf>
    <xf numFmtId="0" fontId="0" fillId="5" borderId="55" xfId="0" applyFont="1" applyFill="1" applyBorder="1" applyAlignment="1">
      <alignment horizontal="center"/>
    </xf>
    <xf numFmtId="2" fontId="0" fillId="5" borderId="55" xfId="0" applyNumberFormat="1" applyFont="1" applyFill="1" applyBorder="1" applyAlignment="1">
      <alignment horizontal="right" indent="1"/>
    </xf>
    <xf numFmtId="4" fontId="0" fillId="5" borderId="55" xfId="0" applyNumberFormat="1" applyFont="1" applyFill="1" applyBorder="1" applyAlignment="1">
      <alignment horizontal="center"/>
    </xf>
    <xf numFmtId="0" fontId="0" fillId="5" borderId="47" xfId="0" applyNumberFormat="1" applyFont="1" applyFill="1" applyBorder="1" applyAlignment="1">
      <alignment horizontal="left"/>
    </xf>
    <xf numFmtId="3" fontId="3" fillId="0" borderId="0" xfId="0" applyNumberFormat="1" applyFont="1" applyBorder="1"/>
    <xf numFmtId="0" fontId="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165" fontId="2" fillId="0" borderId="55" xfId="0" applyNumberFormat="1" applyFont="1" applyFill="1" applyBorder="1"/>
    <xf numFmtId="165" fontId="2" fillId="0" borderId="29" xfId="0" applyNumberFormat="1" applyFont="1" applyFill="1" applyBorder="1"/>
    <xf numFmtId="165" fontId="2" fillId="0" borderId="50" xfId="0" applyNumberFormat="1" applyFont="1" applyFill="1" applyBorder="1"/>
    <xf numFmtId="4" fontId="2" fillId="0" borderId="58" xfId="0" applyNumberFormat="1" applyFont="1" applyBorder="1"/>
    <xf numFmtId="4" fontId="2" fillId="0" borderId="37" xfId="0" applyNumberFormat="1" applyFont="1" applyBorder="1"/>
    <xf numFmtId="4" fontId="2" fillId="0" borderId="57" xfId="0" applyNumberFormat="1" applyFont="1" applyBorder="1"/>
    <xf numFmtId="4" fontId="2" fillId="0" borderId="61" xfId="0" applyNumberFormat="1" applyFont="1" applyBorder="1"/>
    <xf numFmtId="0" fontId="0" fillId="0" borderId="0" xfId="0" applyFill="1" applyBorder="1" applyAlignment="1">
      <alignment wrapText="1"/>
    </xf>
    <xf numFmtId="4" fontId="0" fillId="5" borderId="29" xfId="0" applyNumberFormat="1" applyFont="1" applyFill="1" applyBorder="1" applyAlignment="1">
      <alignment horizontal="center" wrapText="1"/>
    </xf>
    <xf numFmtId="0" fontId="0" fillId="5" borderId="61" xfId="0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7" borderId="24" xfId="0" applyFont="1" applyFill="1" applyBorder="1" applyAlignment="1">
      <alignment horizontal="center" wrapText="1"/>
    </xf>
    <xf numFmtId="0" fontId="0" fillId="7" borderId="33" xfId="0" applyFill="1" applyBorder="1" applyAlignment="1">
      <alignment horizontal="center" wrapText="1"/>
    </xf>
    <xf numFmtId="1" fontId="0" fillId="7" borderId="33" xfId="0" applyNumberFormat="1" applyFont="1" applyFill="1" applyBorder="1" applyAlignment="1">
      <alignment horizontal="center" wrapText="1"/>
    </xf>
    <xf numFmtId="0" fontId="0" fillId="7" borderId="33" xfId="0" applyFont="1" applyFill="1" applyBorder="1" applyAlignment="1">
      <alignment horizontal="center" wrapText="1"/>
    </xf>
    <xf numFmtId="165" fontId="0" fillId="7" borderId="24" xfId="0" applyNumberFormat="1" applyFont="1" applyFill="1" applyBorder="1" applyAlignment="1">
      <alignment horizontal="right"/>
    </xf>
    <xf numFmtId="165" fontId="0" fillId="7" borderId="22" xfId="0" applyNumberFormat="1" applyFont="1" applyFill="1" applyBorder="1" applyAlignment="1">
      <alignment horizontal="center"/>
    </xf>
    <xf numFmtId="0" fontId="0" fillId="7" borderId="37" xfId="0" applyFont="1" applyFill="1" applyBorder="1" applyAlignment="1">
      <alignment horizontal="left" wrapText="1"/>
    </xf>
    <xf numFmtId="0" fontId="0" fillId="7" borderId="24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center"/>
    </xf>
    <xf numFmtId="165" fontId="0" fillId="7" borderId="26" xfId="0" applyNumberFormat="1" applyFont="1" applyFill="1" applyBorder="1" applyAlignment="1">
      <alignment horizontal="right"/>
    </xf>
    <xf numFmtId="0" fontId="0" fillId="7" borderId="34" xfId="0" applyNumberFormat="1" applyFont="1" applyFill="1" applyBorder="1" applyAlignment="1">
      <alignment horizontal="left"/>
    </xf>
    <xf numFmtId="0" fontId="0" fillId="7" borderId="38" xfId="0" applyFont="1" applyFill="1" applyBorder="1" applyAlignment="1">
      <alignment horizontal="left"/>
    </xf>
    <xf numFmtId="0" fontId="0" fillId="7" borderId="9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1" fontId="0" fillId="7" borderId="29" xfId="0" applyNumberFormat="1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2" fontId="0" fillId="7" borderId="29" xfId="0" applyNumberFormat="1" applyFont="1" applyFill="1" applyBorder="1" applyAlignment="1">
      <alignment horizontal="right" indent="1"/>
    </xf>
    <xf numFmtId="165" fontId="0" fillId="7" borderId="9" xfId="0" applyNumberFormat="1" applyFont="1" applyFill="1" applyBorder="1" applyAlignment="1">
      <alignment horizontal="right"/>
    </xf>
    <xf numFmtId="0" fontId="0" fillId="7" borderId="29" xfId="0" applyNumberFormat="1" applyFont="1" applyFill="1" applyBorder="1" applyAlignment="1">
      <alignment horizontal="left"/>
    </xf>
    <xf numFmtId="0" fontId="0" fillId="7" borderId="39" xfId="0" applyFont="1" applyFill="1" applyBorder="1" applyAlignment="1">
      <alignment horizontal="left"/>
    </xf>
    <xf numFmtId="165" fontId="0" fillId="7" borderId="30" xfId="0" applyNumberFormat="1" applyFont="1" applyFill="1" applyBorder="1" applyAlignment="1">
      <alignment horizontal="right"/>
    </xf>
    <xf numFmtId="165" fontId="0" fillId="7" borderId="32" xfId="0" applyNumberFormat="1" applyFont="1" applyFill="1" applyBorder="1" applyAlignment="1">
      <alignment horizontal="center"/>
    </xf>
    <xf numFmtId="0" fontId="0" fillId="7" borderId="32" xfId="0" applyNumberFormat="1" applyFont="1" applyFill="1" applyBorder="1" applyAlignment="1">
      <alignment horizontal="left"/>
    </xf>
    <xf numFmtId="0" fontId="0" fillId="7" borderId="40" xfId="0" applyFont="1" applyFill="1" applyBorder="1" applyAlignment="1">
      <alignment horizontal="left"/>
    </xf>
    <xf numFmtId="1" fontId="0" fillId="7" borderId="26" xfId="0" applyNumberFormat="1" applyFont="1" applyFill="1" applyBorder="1" applyAlignment="1">
      <alignment horizontal="center"/>
    </xf>
    <xf numFmtId="2" fontId="0" fillId="7" borderId="26" xfId="0" applyNumberFormat="1" applyFont="1" applyFill="1" applyBorder="1" applyAlignment="1">
      <alignment horizontal="right" indent="1"/>
    </xf>
    <xf numFmtId="0" fontId="0" fillId="7" borderId="30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1" fontId="0" fillId="7" borderId="30" xfId="0" applyNumberFormat="1" applyFont="1" applyFill="1" applyBorder="1" applyAlignment="1">
      <alignment horizontal="center"/>
    </xf>
    <xf numFmtId="2" fontId="0" fillId="7" borderId="30" xfId="0" applyNumberFormat="1" applyFont="1" applyFill="1" applyBorder="1" applyAlignment="1">
      <alignment horizontal="right" indent="1"/>
    </xf>
    <xf numFmtId="0" fontId="0" fillId="7" borderId="41" xfId="0" applyFont="1" applyFill="1" applyBorder="1" applyAlignment="1">
      <alignment horizontal="left"/>
    </xf>
    <xf numFmtId="0" fontId="0" fillId="7" borderId="26" xfId="0" applyFill="1" applyBorder="1" applyAlignment="1">
      <alignment horizontal="center"/>
    </xf>
    <xf numFmtId="0" fontId="0" fillId="7" borderId="42" xfId="0" applyFont="1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1" fontId="0" fillId="7" borderId="9" xfId="0" applyNumberFormat="1" applyFont="1" applyFill="1" applyBorder="1" applyAlignment="1">
      <alignment horizontal="center"/>
    </xf>
    <xf numFmtId="2" fontId="0" fillId="7" borderId="9" xfId="0" applyNumberFormat="1" applyFont="1" applyFill="1" applyBorder="1" applyAlignment="1">
      <alignment horizontal="right" indent="1"/>
    </xf>
    <xf numFmtId="165" fontId="0" fillId="7" borderId="29" xfId="0" applyNumberFormat="1" applyFont="1" applyFill="1" applyBorder="1" applyAlignment="1">
      <alignment horizontal="center"/>
    </xf>
    <xf numFmtId="0" fontId="0" fillId="7" borderId="9" xfId="0" applyFont="1" applyFill="1" applyBorder="1" applyAlignment="1">
      <alignment horizontal="left" vertical="center" wrapText="1"/>
    </xf>
    <xf numFmtId="0" fontId="0" fillId="7" borderId="9" xfId="0" applyNumberFormat="1" applyFont="1" applyFill="1" applyBorder="1" applyAlignment="1">
      <alignment horizontal="left"/>
    </xf>
    <xf numFmtId="0" fontId="0" fillId="7" borderId="43" xfId="0" applyFont="1" applyFill="1" applyBorder="1" applyAlignment="1">
      <alignment horizontal="left"/>
    </xf>
    <xf numFmtId="165" fontId="0" fillId="7" borderId="29" xfId="0" applyNumberFormat="1" applyFont="1" applyFill="1" applyBorder="1" applyAlignment="1">
      <alignment horizontal="right"/>
    </xf>
    <xf numFmtId="0" fontId="0" fillId="7" borderId="9" xfId="0" applyFill="1" applyBorder="1" applyAlignment="1">
      <alignment horizontal="left" vertical="center" wrapText="1"/>
    </xf>
    <xf numFmtId="0" fontId="0" fillId="7" borderId="39" xfId="0" applyFill="1" applyBorder="1" applyAlignment="1">
      <alignment vertical="center" wrapText="1"/>
    </xf>
    <xf numFmtId="0" fontId="0" fillId="7" borderId="47" xfId="0" applyFont="1" applyFill="1" applyBorder="1" applyAlignment="1">
      <alignment horizontal="center"/>
    </xf>
    <xf numFmtId="0" fontId="0" fillId="7" borderId="9" xfId="0" applyFill="1" applyBorder="1" applyAlignment="1">
      <alignment horizontal="center" wrapText="1"/>
    </xf>
    <xf numFmtId="0" fontId="0" fillId="7" borderId="39" xfId="0" applyFont="1" applyFill="1" applyBorder="1" applyAlignment="1">
      <alignment horizontal="left" vertical="center" wrapText="1"/>
    </xf>
    <xf numFmtId="0" fontId="0" fillId="7" borderId="24" xfId="0" applyFill="1" applyBorder="1" applyAlignment="1">
      <alignment horizontal="center"/>
    </xf>
    <xf numFmtId="1" fontId="0" fillId="7" borderId="24" xfId="0" applyNumberFormat="1" applyFont="1" applyFill="1" applyBorder="1" applyAlignment="1">
      <alignment horizontal="center"/>
    </xf>
    <xf numFmtId="0" fontId="0" fillId="7" borderId="24" xfId="0" applyNumberFormat="1" applyFont="1" applyFill="1" applyBorder="1" applyAlignment="1">
      <alignment horizontal="left"/>
    </xf>
    <xf numFmtId="0" fontId="0" fillId="7" borderId="10" xfId="0" applyFill="1" applyBorder="1" applyAlignment="1">
      <alignment horizontal="center" wrapText="1"/>
    </xf>
    <xf numFmtId="1" fontId="0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65" fontId="0" fillId="7" borderId="10" xfId="0" applyNumberFormat="1" applyFont="1" applyFill="1" applyBorder="1" applyAlignment="1">
      <alignment horizontal="right"/>
    </xf>
    <xf numFmtId="0" fontId="0" fillId="7" borderId="10" xfId="0" applyNumberFormat="1" applyFont="1" applyFill="1" applyBorder="1" applyAlignment="1">
      <alignment horizontal="left"/>
    </xf>
    <xf numFmtId="0" fontId="0" fillId="7" borderId="54" xfId="0" applyNumberFormat="1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" fontId="0" fillId="7" borderId="22" xfId="0" applyNumberFormat="1" applyFont="1" applyFill="1" applyBorder="1" applyAlignment="1">
      <alignment horizontal="center"/>
    </xf>
    <xf numFmtId="164" fontId="0" fillId="7" borderId="23" xfId="0" applyNumberFormat="1" applyFont="1" applyFill="1" applyBorder="1" applyAlignment="1">
      <alignment horizontal="center"/>
    </xf>
    <xf numFmtId="2" fontId="0" fillId="7" borderId="22" xfId="0" applyNumberFormat="1" applyFont="1" applyFill="1" applyBorder="1" applyAlignment="1">
      <alignment horizontal="right" indent="1"/>
    </xf>
    <xf numFmtId="165" fontId="0" fillId="7" borderId="22" xfId="0" applyNumberFormat="1" applyFont="1" applyFill="1" applyBorder="1" applyAlignment="1">
      <alignment horizontal="right"/>
    </xf>
    <xf numFmtId="0" fontId="0" fillId="7" borderId="22" xfId="0" applyNumberFormat="1" applyFont="1" applyFill="1" applyBorder="1" applyAlignment="1">
      <alignment horizontal="left"/>
    </xf>
    <xf numFmtId="0" fontId="0" fillId="7" borderId="48" xfId="0" applyNumberFormat="1" applyFont="1" applyFill="1" applyBorder="1" applyAlignment="1">
      <alignment horizontal="center"/>
    </xf>
    <xf numFmtId="164" fontId="0" fillId="7" borderId="24" xfId="0" applyNumberFormat="1" applyFont="1" applyFill="1" applyBorder="1" applyAlignment="1">
      <alignment horizontal="center"/>
    </xf>
    <xf numFmtId="0" fontId="0" fillId="7" borderId="34" xfId="0" applyFill="1" applyBorder="1" applyAlignment="1">
      <alignment horizontal="center" wrapText="1"/>
    </xf>
    <xf numFmtId="0" fontId="0" fillId="7" borderId="29" xfId="0" applyFill="1" applyBorder="1" applyAlignment="1">
      <alignment horizontal="center" wrapText="1"/>
    </xf>
    <xf numFmtId="2" fontId="0" fillId="7" borderId="18" xfId="0" applyNumberFormat="1" applyFont="1" applyFill="1" applyBorder="1" applyAlignment="1">
      <alignment horizontal="right" indent="1"/>
    </xf>
    <xf numFmtId="0" fontId="0" fillId="7" borderId="43" xfId="0" applyFont="1" applyFill="1" applyBorder="1" applyAlignment="1">
      <alignment horizontal="left" vertical="center" wrapText="1"/>
    </xf>
    <xf numFmtId="0" fontId="0" fillId="7" borderId="17" xfId="0" applyFont="1" applyFill="1" applyBorder="1" applyAlignment="1">
      <alignment horizontal="center"/>
    </xf>
    <xf numFmtId="0" fontId="0" fillId="7" borderId="9" xfId="0" applyNumberFormat="1" applyFill="1" applyBorder="1" applyAlignment="1">
      <alignment horizontal="left"/>
    </xf>
    <xf numFmtId="0" fontId="0" fillId="7" borderId="51" xfId="0" applyFont="1" applyFill="1" applyBorder="1" applyAlignment="1">
      <alignment horizontal="center"/>
    </xf>
    <xf numFmtId="0" fontId="0" fillId="7" borderId="30" xfId="0" applyNumberFormat="1" applyFont="1" applyFill="1" applyBorder="1" applyAlignment="1">
      <alignment horizontal="left"/>
    </xf>
    <xf numFmtId="2" fontId="0" fillId="7" borderId="24" xfId="0" applyNumberFormat="1" applyFont="1" applyFill="1" applyBorder="1" applyAlignment="1">
      <alignment horizontal="right" indent="1"/>
    </xf>
    <xf numFmtId="0" fontId="0" fillId="7" borderId="26" xfId="0" applyNumberFormat="1" applyFont="1" applyFill="1" applyBorder="1" applyAlignment="1">
      <alignment horizontal="left"/>
    </xf>
    <xf numFmtId="0" fontId="0" fillId="7" borderId="29" xfId="0" applyNumberFormat="1" applyFill="1" applyBorder="1" applyAlignment="1">
      <alignment horizontal="left"/>
    </xf>
    <xf numFmtId="0" fontId="0" fillId="7" borderId="52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165" fontId="0" fillId="7" borderId="9" xfId="0" applyNumberFormat="1" applyFill="1" applyBorder="1" applyAlignment="1">
      <alignment horizontal="left" vertical="center" wrapText="1"/>
    </xf>
    <xf numFmtId="0" fontId="0" fillId="7" borderId="29" xfId="0" applyNumberFormat="1" applyFont="1" applyFill="1" applyBorder="1" applyAlignment="1">
      <alignment horizontal="left" vertical="center" shrinkToFit="1"/>
    </xf>
    <xf numFmtId="165" fontId="0" fillId="7" borderId="43" xfId="0" applyNumberFormat="1" applyFont="1" applyFill="1" applyBorder="1" applyAlignment="1">
      <alignment horizontal="center" vertical="center" wrapText="1"/>
    </xf>
    <xf numFmtId="0" fontId="0" fillId="7" borderId="33" xfId="0" applyNumberFormat="1" applyFont="1" applyFill="1" applyBorder="1" applyAlignment="1">
      <alignment horizontal="left" vertical="center" shrinkToFit="1"/>
    </xf>
    <xf numFmtId="0" fontId="0" fillId="7" borderId="34" xfId="0" applyNumberFormat="1" applyFont="1" applyFill="1" applyBorder="1" applyAlignment="1">
      <alignment horizontal="left" vertical="center" shrinkToFit="1"/>
    </xf>
    <xf numFmtId="0" fontId="0" fillId="7" borderId="53" xfId="0" applyFont="1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1" fontId="0" fillId="7" borderId="5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2" fontId="0" fillId="7" borderId="56" xfId="0" applyNumberFormat="1" applyFont="1" applyFill="1" applyBorder="1" applyAlignment="1">
      <alignment horizontal="right" indent="1"/>
    </xf>
    <xf numFmtId="165" fontId="0" fillId="7" borderId="56" xfId="0" applyNumberFormat="1" applyFont="1" applyFill="1" applyBorder="1" applyAlignment="1">
      <alignment horizontal="right"/>
    </xf>
    <xf numFmtId="165" fontId="0" fillId="7" borderId="55" xfId="0" applyNumberFormat="1" applyFont="1" applyFill="1" applyBorder="1" applyAlignment="1">
      <alignment horizontal="center"/>
    </xf>
    <xf numFmtId="165" fontId="0" fillId="7" borderId="15" xfId="0" applyNumberFormat="1" applyFont="1" applyFill="1" applyBorder="1" applyAlignment="1">
      <alignment horizontal="left" vertical="center" wrapText="1"/>
    </xf>
    <xf numFmtId="0" fontId="0" fillId="7" borderId="56" xfId="0" applyNumberFormat="1" applyFont="1" applyFill="1" applyBorder="1" applyAlignment="1">
      <alignment horizontal="left" shrinkToFit="1"/>
    </xf>
    <xf numFmtId="165" fontId="0" fillId="7" borderId="58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/>
    </xf>
    <xf numFmtId="1" fontId="0" fillId="7" borderId="16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2" fontId="0" fillId="7" borderId="16" xfId="0" applyNumberFormat="1" applyFont="1" applyFill="1" applyBorder="1" applyAlignment="1">
      <alignment horizontal="right" indent="1"/>
    </xf>
    <xf numFmtId="165" fontId="0" fillId="7" borderId="16" xfId="0" applyNumberFormat="1" applyFont="1" applyFill="1" applyBorder="1" applyAlignment="1">
      <alignment horizontal="right"/>
    </xf>
    <xf numFmtId="0" fontId="0" fillId="7" borderId="16" xfId="0" applyFont="1" applyFill="1" applyBorder="1" applyAlignment="1">
      <alignment horizontal="left" vertical="center" wrapText="1"/>
    </xf>
    <xf numFmtId="0" fontId="0" fillId="7" borderId="16" xfId="0" applyNumberFormat="1" applyFont="1" applyFill="1" applyBorder="1" applyAlignment="1">
      <alignment horizontal="left"/>
    </xf>
    <xf numFmtId="0" fontId="0" fillId="7" borderId="27" xfId="0" applyFont="1" applyFill="1" applyBorder="1" applyAlignment="1">
      <alignment horizontal="left" wrapText="1"/>
    </xf>
    <xf numFmtId="0" fontId="0" fillId="7" borderId="9" xfId="0" applyNumberFormat="1" applyFont="1" applyFill="1" applyBorder="1" applyAlignment="1">
      <alignment horizontal="left" vertical="center"/>
    </xf>
    <xf numFmtId="0" fontId="0" fillId="7" borderId="24" xfId="0" applyNumberFormat="1" applyFont="1" applyFill="1" applyBorder="1" applyAlignment="1">
      <alignment horizontal="left" vertical="center"/>
    </xf>
    <xf numFmtId="0" fontId="0" fillId="7" borderId="26" xfId="0" applyNumberFormat="1" applyFont="1" applyFill="1" applyBorder="1" applyAlignment="1">
      <alignment horizontal="left" vertical="center"/>
    </xf>
    <xf numFmtId="0" fontId="0" fillId="7" borderId="24" xfId="0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 wrapText="1"/>
    </xf>
    <xf numFmtId="2" fontId="0" fillId="7" borderId="10" xfId="0" applyNumberFormat="1" applyFont="1" applyFill="1" applyBorder="1" applyAlignment="1">
      <alignment horizontal="right" indent="1"/>
    </xf>
    <xf numFmtId="0" fontId="0" fillId="7" borderId="10" xfId="0" applyNumberFormat="1" applyFont="1" applyFill="1" applyBorder="1" applyAlignment="1">
      <alignment horizontal="left" vertical="center"/>
    </xf>
    <xf numFmtId="0" fontId="0" fillId="7" borderId="16" xfId="0" applyNumberFormat="1" applyFont="1" applyFill="1" applyBorder="1" applyAlignment="1">
      <alignment horizontal="left" shrinkToFit="1"/>
    </xf>
    <xf numFmtId="0" fontId="0" fillId="7" borderId="26" xfId="0" applyNumberFormat="1" applyFont="1" applyFill="1" applyBorder="1" applyAlignment="1">
      <alignment horizontal="left" shrinkToFit="1"/>
    </xf>
    <xf numFmtId="0" fontId="0" fillId="7" borderId="32" xfId="0" applyFont="1" applyFill="1" applyBorder="1" applyAlignment="1">
      <alignment horizontal="center"/>
    </xf>
    <xf numFmtId="1" fontId="0" fillId="7" borderId="32" xfId="0" applyNumberFormat="1" applyFont="1" applyFill="1" applyBorder="1" applyAlignment="1">
      <alignment horizontal="center"/>
    </xf>
    <xf numFmtId="2" fontId="0" fillId="7" borderId="32" xfId="0" applyNumberFormat="1" applyFont="1" applyFill="1" applyBorder="1" applyAlignment="1">
      <alignment horizontal="right" indent="1"/>
    </xf>
    <xf numFmtId="165" fontId="0" fillId="7" borderId="32" xfId="0" applyNumberFormat="1" applyFont="1" applyFill="1" applyBorder="1" applyAlignment="1">
      <alignment horizontal="right"/>
    </xf>
    <xf numFmtId="0" fontId="0" fillId="7" borderId="32" xfId="0" applyNumberFormat="1" applyFont="1" applyFill="1" applyBorder="1" applyAlignment="1">
      <alignment horizontal="left" shrinkToFit="1"/>
    </xf>
    <xf numFmtId="0" fontId="0" fillId="7" borderId="33" xfId="0" applyNumberFormat="1" applyFont="1" applyFill="1" applyBorder="1" applyAlignment="1">
      <alignment horizontal="left" shrinkToFit="1"/>
    </xf>
    <xf numFmtId="0" fontId="0" fillId="7" borderId="29" xfId="0" applyNumberFormat="1" applyFont="1" applyFill="1" applyBorder="1" applyAlignment="1">
      <alignment horizontal="left" shrinkToFit="1"/>
    </xf>
    <xf numFmtId="0" fontId="0" fillId="7" borderId="18" xfId="0" applyFill="1" applyBorder="1" applyAlignment="1">
      <alignment horizontal="left" vertical="center" wrapText="1"/>
    </xf>
    <xf numFmtId="0" fontId="0" fillId="7" borderId="35" xfId="0" applyNumberFormat="1" applyFont="1" applyFill="1" applyBorder="1" applyAlignment="1">
      <alignment horizontal="left" shrinkToFit="1"/>
    </xf>
    <xf numFmtId="0" fontId="0" fillId="7" borderId="39" xfId="0" applyFont="1" applyFill="1" applyBorder="1"/>
    <xf numFmtId="16" fontId="0" fillId="7" borderId="49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 wrapText="1"/>
    </xf>
    <xf numFmtId="0" fontId="0" fillId="7" borderId="8" xfId="0" applyNumberFormat="1" applyFont="1" applyFill="1" applyBorder="1" applyAlignment="1">
      <alignment horizontal="left" shrinkToFit="1"/>
    </xf>
    <xf numFmtId="0" fontId="0" fillId="7" borderId="11" xfId="0" applyFill="1" applyBorder="1" applyAlignment="1">
      <alignment wrapText="1"/>
    </xf>
    <xf numFmtId="0" fontId="0" fillId="7" borderId="54" xfId="0" applyFont="1" applyFill="1" applyBorder="1" applyAlignment="1">
      <alignment horizontal="center"/>
    </xf>
    <xf numFmtId="0" fontId="0" fillId="7" borderId="22" xfId="0" applyFill="1" applyBorder="1" applyAlignment="1">
      <alignment horizontal="center" wrapText="1"/>
    </xf>
    <xf numFmtId="0" fontId="0" fillId="7" borderId="22" xfId="0" applyFont="1" applyFill="1" applyBorder="1" applyAlignment="1">
      <alignment horizontal="center"/>
    </xf>
    <xf numFmtId="0" fontId="0" fillId="7" borderId="22" xfId="0" applyNumberFormat="1" applyFont="1" applyFill="1" applyBorder="1" applyAlignment="1">
      <alignment horizontal="left" shrinkToFit="1"/>
    </xf>
    <xf numFmtId="0" fontId="0" fillId="7" borderId="13" xfId="0" applyFont="1" applyFill="1" applyBorder="1"/>
    <xf numFmtId="0" fontId="0" fillId="7" borderId="42" xfId="0" applyFont="1" applyFill="1" applyBorder="1"/>
    <xf numFmtId="0" fontId="0" fillId="7" borderId="43" xfId="0" applyFont="1" applyFill="1" applyBorder="1"/>
    <xf numFmtId="0" fontId="0" fillId="7" borderId="43" xfId="0" applyFont="1" applyFill="1" applyBorder="1" applyAlignment="1">
      <alignment horizontal="center" wrapText="1"/>
    </xf>
    <xf numFmtId="0" fontId="0" fillId="7" borderId="27" xfId="0" applyFill="1" applyBorder="1" applyAlignment="1">
      <alignment horizontal="left" wrapText="1"/>
    </xf>
    <xf numFmtId="0" fontId="0" fillId="7" borderId="0" xfId="0" applyNumberFormat="1" applyFont="1" applyFill="1" applyBorder="1" applyAlignment="1">
      <alignment horizontal="left"/>
    </xf>
    <xf numFmtId="0" fontId="0" fillId="7" borderId="26" xfId="0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0" fillId="7" borderId="39" xfId="0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2" fontId="0" fillId="7" borderId="8" xfId="0" applyNumberFormat="1" applyFont="1" applyFill="1" applyBorder="1" applyAlignment="1">
      <alignment horizontal="right" indent="1"/>
    </xf>
    <xf numFmtId="165" fontId="0" fillId="7" borderId="8" xfId="0" applyNumberFormat="1" applyFont="1" applyFill="1" applyBorder="1" applyAlignment="1">
      <alignment horizontal="right"/>
    </xf>
    <xf numFmtId="165" fontId="0" fillId="7" borderId="8" xfId="0" applyNumberFormat="1" applyFont="1" applyFill="1" applyBorder="1" applyAlignment="1">
      <alignment horizontal="center"/>
    </xf>
    <xf numFmtId="0" fontId="0" fillId="7" borderId="45" xfId="0" applyFill="1" applyBorder="1" applyAlignment="1">
      <alignment horizontal="left" vertical="center" wrapText="1"/>
    </xf>
    <xf numFmtId="0" fontId="0" fillId="7" borderId="8" xfId="0" applyNumberFormat="1" applyFont="1" applyFill="1" applyBorder="1" applyAlignment="1">
      <alignment horizontal="left"/>
    </xf>
    <xf numFmtId="0" fontId="0" fillId="7" borderId="59" xfId="0" applyFont="1" applyFill="1" applyBorder="1" applyAlignment="1">
      <alignment horizontal="left" wrapText="1"/>
    </xf>
    <xf numFmtId="0" fontId="0" fillId="7" borderId="55" xfId="0" applyFont="1" applyFill="1" applyBorder="1" applyAlignment="1">
      <alignment horizontal="center"/>
    </xf>
    <xf numFmtId="2" fontId="0" fillId="7" borderId="55" xfId="0" applyNumberFormat="1" applyFont="1" applyFill="1" applyBorder="1" applyAlignment="1">
      <alignment horizontal="right" indent="1"/>
    </xf>
    <xf numFmtId="165" fontId="0" fillId="7" borderId="55" xfId="0" applyNumberFormat="1" applyFont="1" applyFill="1" applyBorder="1" applyAlignment="1">
      <alignment horizontal="right"/>
    </xf>
    <xf numFmtId="0" fontId="0" fillId="7" borderId="16" xfId="0" applyFill="1" applyBorder="1" applyAlignment="1">
      <alignment horizontal="left" vertical="center" wrapText="1"/>
    </xf>
    <xf numFmtId="0" fontId="0" fillId="7" borderId="55" xfId="0" applyNumberFormat="1" applyFont="1" applyFill="1" applyBorder="1" applyAlignment="1">
      <alignment horizontal="left"/>
    </xf>
    <xf numFmtId="0" fontId="0" fillId="7" borderId="27" xfId="0" applyFont="1" applyFill="1" applyBorder="1" applyAlignment="1">
      <alignment horizontal="left"/>
    </xf>
    <xf numFmtId="1" fontId="0" fillId="7" borderId="15" xfId="0" applyNumberFormat="1" applyFont="1" applyFill="1" applyBorder="1" applyAlignment="1">
      <alignment horizontal="center"/>
    </xf>
    <xf numFmtId="0" fontId="0" fillId="7" borderId="43" xfId="0" applyFill="1" applyBorder="1" applyAlignment="1">
      <alignment horizontal="left"/>
    </xf>
    <xf numFmtId="0" fontId="0" fillId="7" borderId="48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left"/>
    </xf>
    <xf numFmtId="0" fontId="0" fillId="7" borderId="55" xfId="0" applyFont="1" applyFill="1" applyBorder="1" applyAlignment="1">
      <alignment horizontal="left" vertical="center" wrapText="1"/>
    </xf>
    <xf numFmtId="16" fontId="0" fillId="7" borderId="48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left"/>
    </xf>
    <xf numFmtId="0" fontId="0" fillId="7" borderId="53" xfId="0" applyFont="1" applyFill="1" applyBorder="1" applyAlignment="1">
      <alignment horizontal="left"/>
    </xf>
    <xf numFmtId="0" fontId="0" fillId="7" borderId="55" xfId="0" applyFont="1" applyFill="1" applyBorder="1" applyAlignment="1">
      <alignment horizontal="right" indent="1"/>
    </xf>
    <xf numFmtId="3" fontId="0" fillId="7" borderId="55" xfId="0" applyNumberFormat="1" applyFont="1" applyFill="1" applyBorder="1" applyAlignment="1">
      <alignment horizontal="right" indent="1"/>
    </xf>
    <xf numFmtId="2" fontId="0" fillId="7" borderId="55" xfId="0" applyNumberFormat="1" applyFont="1" applyFill="1" applyBorder="1" applyAlignment="1">
      <alignment horizontal="right"/>
    </xf>
    <xf numFmtId="4" fontId="0" fillId="7" borderId="55" xfId="0" applyNumberFormat="1" applyFont="1" applyFill="1" applyBorder="1" applyAlignment="1">
      <alignment horizontal="center"/>
    </xf>
    <xf numFmtId="0" fontId="0" fillId="7" borderId="48" xfId="0" applyFont="1" applyFill="1" applyBorder="1" applyAlignment="1">
      <alignment horizontal="left"/>
    </xf>
    <xf numFmtId="0" fontId="0" fillId="7" borderId="33" xfId="0" applyFont="1" applyFill="1" applyBorder="1" applyAlignment="1">
      <alignment horizontal="right" indent="1"/>
    </xf>
    <xf numFmtId="3" fontId="0" fillId="7" borderId="33" xfId="0" applyNumberFormat="1" applyFont="1" applyFill="1" applyBorder="1" applyAlignment="1">
      <alignment horizontal="right" indent="1"/>
    </xf>
    <xf numFmtId="2" fontId="0" fillId="7" borderId="33" xfId="0" applyNumberFormat="1" applyFont="1" applyFill="1" applyBorder="1" applyAlignment="1">
      <alignment horizontal="right"/>
    </xf>
    <xf numFmtId="4" fontId="0" fillId="7" borderId="33" xfId="0" applyNumberFormat="1" applyFont="1" applyFill="1" applyBorder="1" applyAlignment="1">
      <alignment horizontal="center"/>
    </xf>
    <xf numFmtId="0" fontId="0" fillId="7" borderId="52" xfId="0" applyFont="1" applyFill="1" applyBorder="1" applyAlignment="1">
      <alignment horizontal="left"/>
    </xf>
    <xf numFmtId="0" fontId="0" fillId="7" borderId="34" xfId="0" applyFont="1" applyFill="1" applyBorder="1" applyAlignment="1">
      <alignment horizontal="right" indent="1"/>
    </xf>
    <xf numFmtId="3" fontId="0" fillId="7" borderId="34" xfId="0" applyNumberFormat="1" applyFont="1" applyFill="1" applyBorder="1" applyAlignment="1">
      <alignment horizontal="right" indent="1"/>
    </xf>
    <xf numFmtId="2" fontId="0" fillId="7" borderId="34" xfId="0" applyNumberFormat="1" applyFont="1" applyFill="1" applyBorder="1" applyAlignment="1">
      <alignment horizontal="right"/>
    </xf>
    <xf numFmtId="4" fontId="0" fillId="7" borderId="34" xfId="0" applyNumberFormat="1" applyFont="1" applyFill="1" applyBorder="1" applyAlignment="1">
      <alignment horizontal="center"/>
    </xf>
    <xf numFmtId="0" fontId="0" fillId="7" borderId="47" xfId="0" applyFont="1" applyFill="1" applyBorder="1" applyAlignment="1">
      <alignment horizontal="left"/>
    </xf>
    <xf numFmtId="0" fontId="0" fillId="7" borderId="29" xfId="0" applyFill="1" applyBorder="1" applyAlignment="1">
      <alignment horizontal="right" indent="1"/>
    </xf>
    <xf numFmtId="3" fontId="3" fillId="7" borderId="29" xfId="0" applyNumberFormat="1" applyFont="1" applyFill="1" applyBorder="1" applyAlignment="1">
      <alignment horizontal="right" indent="1"/>
    </xf>
    <xf numFmtId="2" fontId="3" fillId="7" borderId="29" xfId="0" applyNumberFormat="1" applyFont="1" applyFill="1" applyBorder="1" applyAlignment="1">
      <alignment horizontal="right"/>
    </xf>
    <xf numFmtId="4" fontId="3" fillId="7" borderId="29" xfId="0" applyNumberFormat="1" applyFont="1" applyFill="1" applyBorder="1" applyAlignment="1">
      <alignment horizontal="center"/>
    </xf>
    <xf numFmtId="4" fontId="0" fillId="7" borderId="29" xfId="0" applyNumberFormat="1" applyFont="1" applyFill="1" applyBorder="1" applyAlignment="1">
      <alignment horizontal="center"/>
    </xf>
    <xf numFmtId="17" fontId="0" fillId="7" borderId="48" xfId="0" applyNumberFormat="1" applyFont="1" applyFill="1" applyBorder="1" applyAlignment="1">
      <alignment horizontal="left"/>
    </xf>
    <xf numFmtId="0" fontId="0" fillId="7" borderId="33" xfId="0" applyFill="1" applyBorder="1" applyAlignment="1">
      <alignment horizontal="right" indent="1"/>
    </xf>
    <xf numFmtId="17" fontId="0" fillId="7" borderId="52" xfId="0" applyNumberFormat="1" applyFont="1" applyFill="1" applyBorder="1" applyAlignment="1">
      <alignment horizontal="left"/>
    </xf>
    <xf numFmtId="0" fontId="0" fillId="7" borderId="34" xfId="0" applyFill="1" applyBorder="1" applyAlignment="1">
      <alignment horizontal="right" indent="1"/>
    </xf>
    <xf numFmtId="0" fontId="0" fillId="7" borderId="48" xfId="0" applyNumberFormat="1" applyFont="1" applyFill="1" applyBorder="1" applyAlignment="1">
      <alignment horizontal="left"/>
    </xf>
    <xf numFmtId="0" fontId="0" fillId="7" borderId="52" xfId="0" applyNumberFormat="1" applyFont="1" applyFill="1" applyBorder="1" applyAlignment="1">
      <alignment horizontal="left"/>
    </xf>
    <xf numFmtId="0" fontId="0" fillId="7" borderId="47" xfId="0" applyNumberFormat="1" applyFont="1" applyFill="1" applyBorder="1" applyAlignment="1">
      <alignment horizontal="left"/>
    </xf>
    <xf numFmtId="3" fontId="0" fillId="7" borderId="29" xfId="0" applyNumberFormat="1" applyFont="1" applyFill="1" applyBorder="1" applyAlignment="1">
      <alignment horizontal="right" indent="1"/>
    </xf>
    <xf numFmtId="2" fontId="0" fillId="7" borderId="29" xfId="0" applyNumberFormat="1" applyFont="1" applyFill="1" applyBorder="1" applyAlignment="1">
      <alignment horizontal="right"/>
    </xf>
    <xf numFmtId="4" fontId="0" fillId="7" borderId="29" xfId="0" applyNumberFormat="1" applyFont="1" applyFill="1" applyBorder="1" applyAlignment="1">
      <alignment horizontal="center" wrapText="1"/>
    </xf>
    <xf numFmtId="0" fontId="0" fillId="7" borderId="33" xfId="0" applyFill="1" applyBorder="1" applyAlignment="1">
      <alignment horizontal="right" wrapText="1" indent="1"/>
    </xf>
    <xf numFmtId="0" fontId="0" fillId="7" borderId="49" xfId="0" applyFont="1" applyFill="1" applyBorder="1" applyAlignment="1">
      <alignment horizontal="left"/>
    </xf>
    <xf numFmtId="0" fontId="0" fillId="7" borderId="50" xfId="0" applyFill="1" applyBorder="1" applyAlignment="1">
      <alignment horizontal="right" indent="1"/>
    </xf>
    <xf numFmtId="3" fontId="0" fillId="7" borderId="50" xfId="0" applyNumberFormat="1" applyFont="1" applyFill="1" applyBorder="1" applyAlignment="1">
      <alignment horizontal="right" indent="1"/>
    </xf>
    <xf numFmtId="2" fontId="0" fillId="7" borderId="50" xfId="0" applyNumberFormat="1" applyFont="1" applyFill="1" applyBorder="1" applyAlignment="1">
      <alignment horizontal="right"/>
    </xf>
    <xf numFmtId="4" fontId="0" fillId="7" borderId="50" xfId="0" applyNumberFormat="1" applyFont="1" applyFill="1" applyBorder="1" applyAlignment="1">
      <alignment horizontal="center"/>
    </xf>
    <xf numFmtId="0" fontId="0" fillId="7" borderId="54" xfId="0" applyFill="1" applyBorder="1" applyAlignment="1">
      <alignment horizontal="left"/>
    </xf>
    <xf numFmtId="0" fontId="0" fillId="7" borderId="22" xfId="0" applyFill="1" applyBorder="1" applyAlignment="1">
      <alignment horizontal="right" indent="1"/>
    </xf>
    <xf numFmtId="3" fontId="0" fillId="7" borderId="22" xfId="0" applyNumberFormat="1" applyFont="1" applyFill="1" applyBorder="1" applyAlignment="1">
      <alignment horizontal="right" indent="1"/>
    </xf>
    <xf numFmtId="2" fontId="0" fillId="7" borderId="22" xfId="0" applyNumberFormat="1" applyFont="1" applyFill="1" applyBorder="1" applyAlignment="1">
      <alignment horizontal="right"/>
    </xf>
    <xf numFmtId="4" fontId="0" fillId="7" borderId="22" xfId="0" applyNumberFormat="1" applyFont="1" applyFill="1" applyBorder="1" applyAlignment="1">
      <alignment horizontal="center"/>
    </xf>
    <xf numFmtId="0" fontId="0" fillId="7" borderId="52" xfId="0" applyFill="1" applyBorder="1" applyAlignment="1">
      <alignment horizontal="left"/>
    </xf>
    <xf numFmtId="0" fontId="0" fillId="7" borderId="47" xfId="0" applyFont="1" applyFill="1" applyBorder="1" applyAlignment="1">
      <alignment horizontal="left" wrapText="1"/>
    </xf>
    <xf numFmtId="0" fontId="0" fillId="7" borderId="29" xfId="0" applyFont="1" applyFill="1" applyBorder="1" applyAlignment="1">
      <alignment horizontal="right" wrapText="1" indent="1"/>
    </xf>
    <xf numFmtId="4" fontId="0" fillId="7" borderId="29" xfId="0" applyNumberFormat="1" applyFill="1" applyBorder="1" applyAlignment="1">
      <alignment horizontal="center"/>
    </xf>
    <xf numFmtId="0" fontId="0" fillId="7" borderId="46" xfId="0" applyFont="1" applyFill="1" applyBorder="1" applyAlignment="1">
      <alignment horizontal="left"/>
    </xf>
    <xf numFmtId="0" fontId="0" fillId="7" borderId="8" xfId="0" applyFont="1" applyFill="1" applyBorder="1" applyAlignment="1">
      <alignment horizontal="right" wrapText="1" indent="1"/>
    </xf>
    <xf numFmtId="3" fontId="0" fillId="7" borderId="8" xfId="0" applyNumberFormat="1" applyFont="1" applyFill="1" applyBorder="1" applyAlignment="1">
      <alignment horizontal="right" indent="1"/>
    </xf>
    <xf numFmtId="0" fontId="0" fillId="7" borderId="8" xfId="0" applyFont="1" applyFill="1" applyBorder="1" applyAlignment="1">
      <alignment horizontal="center" wrapText="1"/>
    </xf>
    <xf numFmtId="2" fontId="0" fillId="7" borderId="8" xfId="0" applyNumberFormat="1" applyFont="1" applyFill="1" applyBorder="1" applyAlignment="1">
      <alignment horizontal="right"/>
    </xf>
    <xf numFmtId="4" fontId="0" fillId="7" borderId="8" xfId="0" applyNumberFormat="1" applyFont="1" applyFill="1" applyBorder="1" applyAlignment="1">
      <alignment horizontal="center"/>
    </xf>
    <xf numFmtId="0" fontId="0" fillId="7" borderId="54" xfId="0" applyFont="1" applyFill="1" applyBorder="1" applyAlignment="1">
      <alignment horizontal="left" wrapText="1"/>
    </xf>
    <xf numFmtId="0" fontId="0" fillId="7" borderId="22" xfId="0" applyFill="1" applyBorder="1" applyAlignment="1">
      <alignment horizontal="right" wrapText="1" indent="1"/>
    </xf>
    <xf numFmtId="3" fontId="0" fillId="7" borderId="22" xfId="0" applyNumberFormat="1" applyFont="1" applyFill="1" applyBorder="1" applyAlignment="1">
      <alignment horizontal="right" wrapText="1" indent="1"/>
    </xf>
    <xf numFmtId="2" fontId="0" fillId="7" borderId="22" xfId="0" applyNumberFormat="1" applyFont="1" applyFill="1" applyBorder="1" applyAlignment="1">
      <alignment horizontal="right" wrapText="1" indent="1"/>
    </xf>
    <xf numFmtId="0" fontId="0" fillId="7" borderId="52" xfId="0" applyFont="1" applyFill="1" applyBorder="1" applyAlignment="1">
      <alignment horizontal="left" wrapText="1"/>
    </xf>
    <xf numFmtId="0" fontId="0" fillId="7" borderId="34" xfId="0" applyFill="1" applyBorder="1" applyAlignment="1">
      <alignment horizontal="right" wrapText="1" indent="1"/>
    </xf>
    <xf numFmtId="3" fontId="0" fillId="7" borderId="34" xfId="0" applyNumberFormat="1" applyFont="1" applyFill="1" applyBorder="1" applyAlignment="1">
      <alignment horizontal="right" wrapText="1" indent="1"/>
    </xf>
    <xf numFmtId="2" fontId="0" fillId="7" borderId="34" xfId="0" applyNumberFormat="1" applyFont="1" applyFill="1" applyBorder="1" applyAlignment="1">
      <alignment horizontal="right" wrapText="1" indent="1"/>
    </xf>
    <xf numFmtId="0" fontId="0" fillId="7" borderId="29" xfId="0" applyFill="1" applyBorder="1" applyAlignment="1">
      <alignment horizontal="right" wrapText="1" indent="1"/>
    </xf>
    <xf numFmtId="3" fontId="0" fillId="7" borderId="29" xfId="0" applyNumberFormat="1" applyFont="1" applyFill="1" applyBorder="1" applyAlignment="1">
      <alignment horizontal="right" wrapText="1" indent="1"/>
    </xf>
    <xf numFmtId="2" fontId="0" fillId="7" borderId="29" xfId="0" applyNumberFormat="1" applyFont="1" applyFill="1" applyBorder="1" applyAlignment="1">
      <alignment horizontal="right" wrapText="1" indent="1"/>
    </xf>
    <xf numFmtId="0" fontId="0" fillId="7" borderId="49" xfId="0" applyFont="1" applyFill="1" applyBorder="1" applyAlignment="1">
      <alignment horizontal="left" wrapText="1"/>
    </xf>
    <xf numFmtId="0" fontId="0" fillId="7" borderId="50" xfId="0" applyFill="1" applyBorder="1" applyAlignment="1">
      <alignment horizontal="right" wrapText="1" indent="1"/>
    </xf>
    <xf numFmtId="4" fontId="0" fillId="7" borderId="50" xfId="0" applyNumberFormat="1" applyFill="1" applyBorder="1" applyAlignment="1">
      <alignment horizontal="center"/>
    </xf>
    <xf numFmtId="0" fontId="0" fillId="7" borderId="53" xfId="0" applyFont="1" applyFill="1" applyBorder="1"/>
    <xf numFmtId="0" fontId="0" fillId="7" borderId="55" xfId="0" applyFill="1" applyBorder="1" applyAlignment="1">
      <alignment horizontal="right" indent="1"/>
    </xf>
    <xf numFmtId="4" fontId="0" fillId="7" borderId="55" xfId="0" applyNumberFormat="1" applyFont="1" applyFill="1" applyBorder="1" applyAlignment="1">
      <alignment horizontal="center" wrapText="1"/>
    </xf>
    <xf numFmtId="0" fontId="0" fillId="7" borderId="47" xfId="0" applyFont="1" applyFill="1" applyBorder="1"/>
    <xf numFmtId="0" fontId="0" fillId="7" borderId="48" xfId="0" applyFont="1" applyFill="1" applyBorder="1"/>
    <xf numFmtId="0" fontId="0" fillId="7" borderId="49" xfId="0" applyFont="1" applyFill="1" applyBorder="1"/>
    <xf numFmtId="0" fontId="0" fillId="7" borderId="50" xfId="0" applyFont="1" applyFill="1" applyBorder="1" applyAlignment="1">
      <alignment horizontal="right" indent="1"/>
    </xf>
    <xf numFmtId="0" fontId="0" fillId="7" borderId="53" xfId="0" applyFont="1" applyFill="1" applyBorder="1" applyAlignment="1">
      <alignment wrapText="1"/>
    </xf>
    <xf numFmtId="0" fontId="0" fillId="7" borderId="51" xfId="0" applyFont="1" applyFill="1" applyBorder="1"/>
    <xf numFmtId="0" fontId="0" fillId="7" borderId="32" xfId="0" applyFont="1" applyFill="1" applyBorder="1" applyAlignment="1">
      <alignment horizontal="right" indent="1"/>
    </xf>
    <xf numFmtId="3" fontId="0" fillId="7" borderId="32" xfId="0" applyNumberFormat="1" applyFont="1" applyFill="1" applyBorder="1" applyAlignment="1">
      <alignment horizontal="right" indent="1"/>
    </xf>
    <xf numFmtId="4" fontId="0" fillId="7" borderId="32" xfId="0" applyNumberFormat="1" applyFont="1" applyFill="1" applyBorder="1" applyAlignment="1">
      <alignment horizontal="center"/>
    </xf>
    <xf numFmtId="0" fontId="0" fillId="7" borderId="49" xfId="0" applyFont="1" applyFill="1" applyBorder="1" applyAlignment="1">
      <alignment wrapText="1"/>
    </xf>
    <xf numFmtId="0" fontId="0" fillId="7" borderId="30" xfId="0" applyFont="1" applyFill="1" applyBorder="1"/>
    <xf numFmtId="0" fontId="0" fillId="7" borderId="32" xfId="0" applyFill="1" applyBorder="1" applyAlignment="1">
      <alignment horizontal="right" indent="1"/>
    </xf>
    <xf numFmtId="0" fontId="0" fillId="7" borderId="26" xfId="0" applyFill="1" applyBorder="1"/>
    <xf numFmtId="0" fontId="0" fillId="7" borderId="29" xfId="0" applyFont="1" applyFill="1" applyBorder="1" applyAlignment="1">
      <alignment horizontal="right" indent="1"/>
    </xf>
    <xf numFmtId="0" fontId="0" fillId="7" borderId="57" xfId="0" applyFill="1" applyBorder="1" applyAlignment="1">
      <alignment horizontal="justify"/>
    </xf>
    <xf numFmtId="0" fontId="0" fillId="7" borderId="64" xfId="0" applyFont="1" applyFill="1" applyBorder="1" applyAlignment="1">
      <alignment horizontal="left" wrapText="1"/>
    </xf>
    <xf numFmtId="2" fontId="0" fillId="7" borderId="31" xfId="0" applyNumberFormat="1" applyFont="1" applyFill="1" applyBorder="1" applyAlignment="1">
      <alignment horizontal="right" indent="1"/>
    </xf>
    <xf numFmtId="0" fontId="0" fillId="7" borderId="1" xfId="0" applyFont="1" applyFill="1" applyBorder="1" applyAlignment="1">
      <alignment horizontal="left" wrapText="1"/>
    </xf>
    <xf numFmtId="2" fontId="0" fillId="7" borderId="1" xfId="0" applyNumberFormat="1" applyFont="1" applyFill="1" applyBorder="1" applyAlignment="1">
      <alignment horizontal="right" indent="1"/>
    </xf>
    <xf numFmtId="0" fontId="0" fillId="7" borderId="44" xfId="0" applyFill="1" applyBorder="1" applyAlignment="1">
      <alignment horizontal="justify"/>
    </xf>
    <xf numFmtId="0" fontId="0" fillId="7" borderId="20" xfId="0" applyFont="1" applyFill="1" applyBorder="1"/>
    <xf numFmtId="0" fontId="0" fillId="7" borderId="60" xfId="0" applyFill="1" applyBorder="1" applyAlignment="1">
      <alignment horizontal="right" indent="1"/>
    </xf>
    <xf numFmtId="3" fontId="0" fillId="7" borderId="60" xfId="0" applyNumberFormat="1" applyFont="1" applyFill="1" applyBorder="1" applyAlignment="1">
      <alignment horizontal="right" indent="1"/>
    </xf>
    <xf numFmtId="0" fontId="0" fillId="7" borderId="60" xfId="0" applyFont="1" applyFill="1" applyBorder="1" applyAlignment="1">
      <alignment horizontal="center"/>
    </xf>
    <xf numFmtId="2" fontId="0" fillId="7" borderId="20" xfId="0" applyNumberFormat="1" applyFont="1" applyFill="1" applyBorder="1" applyAlignment="1">
      <alignment horizontal="right" indent="1"/>
    </xf>
    <xf numFmtId="4" fontId="0" fillId="7" borderId="60" xfId="0" applyNumberFormat="1" applyFont="1" applyFill="1" applyBorder="1" applyAlignment="1">
      <alignment horizontal="center"/>
    </xf>
    <xf numFmtId="0" fontId="0" fillId="7" borderId="61" xfId="0" applyFont="1" applyFill="1" applyBorder="1" applyAlignment="1">
      <alignment horizontal="justify"/>
    </xf>
    <xf numFmtId="4" fontId="0" fillId="5" borderId="8" xfId="0" applyNumberFormat="1" applyFont="1" applyFill="1" applyBorder="1" applyAlignment="1">
      <alignment horizontal="center"/>
    </xf>
    <xf numFmtId="0" fontId="0" fillId="5" borderId="54" xfId="0" applyFill="1" applyBorder="1" applyAlignment="1">
      <alignment wrapText="1"/>
    </xf>
    <xf numFmtId="0" fontId="0" fillId="5" borderId="22" xfId="0" applyFill="1" applyBorder="1"/>
    <xf numFmtId="0" fontId="3" fillId="5" borderId="22" xfId="0" applyFont="1" applyFill="1" applyBorder="1" applyAlignment="1">
      <alignment horizontal="center"/>
    </xf>
    <xf numFmtId="0" fontId="0" fillId="5" borderId="22" xfId="0" applyFont="1" applyFill="1" applyBorder="1"/>
    <xf numFmtId="4" fontId="0" fillId="5" borderId="22" xfId="0" applyNumberFormat="1" applyFont="1" applyFill="1" applyBorder="1" applyAlignment="1">
      <alignment horizontal="right" indent="2"/>
    </xf>
    <xf numFmtId="0" fontId="0" fillId="5" borderId="48" xfId="0" applyFill="1" applyBorder="1" applyAlignment="1">
      <alignment wrapText="1"/>
    </xf>
    <xf numFmtId="0" fontId="0" fillId="5" borderId="49" xfId="0" applyFill="1" applyBorder="1" applyAlignment="1">
      <alignment wrapText="1"/>
    </xf>
    <xf numFmtId="0" fontId="0" fillId="5" borderId="50" xfId="0" applyFill="1" applyBorder="1" applyAlignment="1">
      <alignment horizontal="center"/>
    </xf>
    <xf numFmtId="0" fontId="0" fillId="5" borderId="50" xfId="0" applyFill="1" applyBorder="1"/>
    <xf numFmtId="0" fontId="3" fillId="5" borderId="50" xfId="0" applyFont="1" applyFill="1" applyBorder="1" applyAlignment="1">
      <alignment horizontal="center"/>
    </xf>
    <xf numFmtId="0" fontId="0" fillId="5" borderId="50" xfId="0" applyFont="1" applyFill="1" applyBorder="1"/>
    <xf numFmtId="4" fontId="0" fillId="5" borderId="50" xfId="0" applyNumberFormat="1" applyFont="1" applyFill="1" applyBorder="1" applyAlignment="1">
      <alignment horizontal="right"/>
    </xf>
    <xf numFmtId="4" fontId="0" fillId="5" borderId="50" xfId="0" applyNumberFormat="1" applyFont="1" applyFill="1" applyBorder="1" applyAlignment="1">
      <alignment horizontal="right" indent="2"/>
    </xf>
    <xf numFmtId="0" fontId="0" fillId="5" borderId="49" xfId="0" applyFill="1" applyBorder="1"/>
    <xf numFmtId="164" fontId="0" fillId="0" borderId="0" xfId="0" applyNumberFormat="1" applyFont="1" applyFill="1" applyBorder="1" applyAlignment="1"/>
    <xf numFmtId="0" fontId="0" fillId="0" borderId="0" xfId="0" applyFill="1" applyBorder="1" applyAlignment="1"/>
    <xf numFmtId="0" fontId="2" fillId="0" borderId="6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0" fillId="3" borderId="0" xfId="0" applyFill="1" applyBorder="1" applyAlignment="1"/>
    <xf numFmtId="0" fontId="2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" fillId="4" borderId="21" xfId="0" applyFont="1" applyFill="1" applyBorder="1" applyAlignment="1"/>
    <xf numFmtId="0" fontId="0" fillId="7" borderId="39" xfId="0" applyFont="1" applyFill="1" applyBorder="1" applyAlignment="1">
      <alignment wrapText="1"/>
    </xf>
    <xf numFmtId="0" fontId="0" fillId="5" borderId="39" xfId="0" applyFont="1" applyFill="1" applyBorder="1" applyAlignment="1">
      <alignment wrapText="1"/>
    </xf>
    <xf numFmtId="0" fontId="0" fillId="5" borderId="58" xfId="0" applyFont="1" applyFill="1" applyBorder="1" applyAlignment="1">
      <alignment horizontal="justify"/>
    </xf>
    <xf numFmtId="0" fontId="0" fillId="7" borderId="39" xfId="0" applyFont="1" applyFill="1" applyBorder="1" applyAlignment="1">
      <alignment horizontal="justify"/>
    </xf>
    <xf numFmtId="0" fontId="0" fillId="7" borderId="38" xfId="0" applyFont="1" applyFill="1" applyBorder="1" applyAlignment="1">
      <alignment horizontal="justify"/>
    </xf>
    <xf numFmtId="0" fontId="0" fillId="7" borderId="44" xfId="0" applyFont="1" applyFill="1" applyBorder="1" applyAlignment="1">
      <alignment horizontal="justify"/>
    </xf>
    <xf numFmtId="0" fontId="0" fillId="7" borderId="58" xfId="0" applyFont="1" applyFill="1" applyBorder="1" applyAlignment="1">
      <alignment horizontal="justify"/>
    </xf>
    <xf numFmtId="0" fontId="0" fillId="7" borderId="58" xfId="0" applyFont="1" applyFill="1" applyBorder="1" applyAlignment="1">
      <alignment wrapText="1"/>
    </xf>
    <xf numFmtId="0" fontId="0" fillId="5" borderId="40" xfId="0" applyFont="1" applyFill="1" applyBorder="1" applyAlignment="1">
      <alignment horizontal="justify"/>
    </xf>
    <xf numFmtId="0" fontId="0" fillId="7" borderId="39" xfId="0" applyFont="1" applyFill="1" applyBorder="1" applyAlignment="1">
      <alignment horizontal="center" wrapText="1"/>
    </xf>
    <xf numFmtId="0" fontId="0" fillId="7" borderId="44" xfId="0" applyFill="1" applyBorder="1" applyAlignment="1">
      <alignment vertical="center" wrapText="1"/>
    </xf>
    <xf numFmtId="0" fontId="0" fillId="5" borderId="39" xfId="0" applyFont="1" applyFill="1" applyBorder="1" applyAlignment="1">
      <alignment horizontal="justify"/>
    </xf>
    <xf numFmtId="165" fontId="0" fillId="7" borderId="39" xfId="0" applyNumberFormat="1" applyFont="1" applyFill="1" applyBorder="1" applyAlignment="1">
      <alignment horizontal="justify"/>
    </xf>
    <xf numFmtId="165" fontId="0" fillId="7" borderId="39" xfId="0" applyNumberFormat="1" applyFill="1" applyBorder="1" applyAlignment="1">
      <alignment horizontal="justify"/>
    </xf>
    <xf numFmtId="165" fontId="0" fillId="5" borderId="39" xfId="0" applyNumberFormat="1" applyFill="1" applyBorder="1" applyAlignment="1">
      <alignment wrapText="1"/>
    </xf>
    <xf numFmtId="165" fontId="0" fillId="7" borderId="39" xfId="0" applyNumberFormat="1" applyFill="1" applyBorder="1" applyAlignment="1">
      <alignment wrapText="1"/>
    </xf>
    <xf numFmtId="165" fontId="0" fillId="5" borderId="39" xfId="0" applyNumberFormat="1" applyFont="1" applyFill="1" applyBorder="1" applyAlignment="1">
      <alignment wrapText="1"/>
    </xf>
    <xf numFmtId="165" fontId="0" fillId="7" borderId="57" xfId="0" applyNumberFormat="1" applyFont="1" applyFill="1" applyBorder="1" applyAlignment="1">
      <alignment wrapText="1"/>
    </xf>
    <xf numFmtId="165" fontId="0" fillId="7" borderId="39" xfId="0" applyNumberFormat="1" applyFont="1" applyFill="1" applyBorder="1" applyAlignment="1">
      <alignment horizontal="center" wrapText="1"/>
    </xf>
    <xf numFmtId="165" fontId="0" fillId="5" borderId="39" xfId="0" applyNumberFormat="1" applyFont="1" applyFill="1" applyBorder="1" applyAlignment="1">
      <alignment horizontal="center" wrapText="1"/>
    </xf>
    <xf numFmtId="165" fontId="0" fillId="7" borderId="58" xfId="0" applyNumberFormat="1" applyFont="1" applyFill="1" applyBorder="1" applyAlignment="1">
      <alignment horizontal="center"/>
    </xf>
    <xf numFmtId="0" fontId="0" fillId="4" borderId="61" xfId="0" applyFont="1" applyFill="1" applyBorder="1" applyAlignment="1">
      <alignment horizontal="center" wrapText="1"/>
    </xf>
    <xf numFmtId="0" fontId="0" fillId="5" borderId="58" xfId="0" applyFont="1" applyFill="1" applyBorder="1" applyAlignment="1">
      <alignment horizontal="left" wrapText="1"/>
    </xf>
    <xf numFmtId="165" fontId="0" fillId="7" borderId="44" xfId="0" applyNumberFormat="1" applyFont="1" applyFill="1" applyBorder="1" applyAlignment="1">
      <alignment horizontal="justify"/>
    </xf>
    <xf numFmtId="0" fontId="3" fillId="0" borderId="12" xfId="0" applyFont="1" applyBorder="1"/>
    <xf numFmtId="0" fontId="0" fillId="5" borderId="27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1" fillId="4" borderId="5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" fontId="0" fillId="7" borderId="33" xfId="0" applyNumberFormat="1" applyFont="1" applyFill="1" applyBorder="1" applyAlignment="1">
      <alignment horizontal="center"/>
    </xf>
    <xf numFmtId="4" fontId="0" fillId="7" borderId="34" xfId="0" applyNumberFormat="1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 wrapText="1"/>
    </xf>
    <xf numFmtId="0" fontId="0" fillId="7" borderId="38" xfId="0" applyFont="1" applyFill="1" applyBorder="1" applyAlignment="1">
      <alignment horizontal="center" wrapText="1"/>
    </xf>
    <xf numFmtId="165" fontId="0" fillId="7" borderId="37" xfId="0" applyNumberFormat="1" applyFont="1" applyFill="1" applyBorder="1" applyAlignment="1">
      <alignment horizontal="center" wrapText="1"/>
    </xf>
    <xf numFmtId="165" fontId="0" fillId="7" borderId="44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wrapText="1"/>
    </xf>
    <xf numFmtId="165" fontId="0" fillId="7" borderId="38" xfId="0" applyNumberFormat="1" applyFont="1" applyFill="1" applyBorder="1" applyAlignment="1">
      <alignment horizontal="center" wrapText="1"/>
    </xf>
    <xf numFmtId="4" fontId="0" fillId="7" borderId="33" xfId="0" applyNumberFormat="1" applyFont="1" applyFill="1" applyBorder="1" applyAlignment="1">
      <alignment horizontal="center" wrapText="1"/>
    </xf>
    <xf numFmtId="4" fontId="0" fillId="7" borderId="34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4" fontId="0" fillId="7" borderId="32" xfId="0" applyNumberFormat="1" applyFont="1" applyFill="1" applyBorder="1" applyAlignment="1">
      <alignment horizontal="center"/>
    </xf>
    <xf numFmtId="0" fontId="0" fillId="7" borderId="40" xfId="0" applyFill="1" applyBorder="1" applyAlignment="1">
      <alignment horizontal="center" wrapText="1"/>
    </xf>
    <xf numFmtId="165" fontId="0" fillId="7" borderId="63" xfId="0" applyNumberFormat="1" applyFill="1" applyBorder="1" applyAlignment="1">
      <alignment horizontal="center" wrapText="1"/>
    </xf>
    <xf numFmtId="4" fontId="0" fillId="7" borderId="22" xfId="0" applyNumberFormat="1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 wrapText="1"/>
    </xf>
    <xf numFmtId="0" fontId="0" fillId="7" borderId="44" xfId="0" applyFont="1" applyFill="1" applyBorder="1" applyAlignment="1">
      <alignment horizontal="center" wrapText="1"/>
    </xf>
    <xf numFmtId="4" fontId="0" fillId="7" borderId="5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5" borderId="63" xfId="0" applyFont="1" applyFill="1" applyBorder="1" applyAlignment="1">
      <alignment horizontal="left" wrapText="1"/>
    </xf>
    <xf numFmtId="0" fontId="0" fillId="5" borderId="37" xfId="0" applyFont="1" applyFill="1" applyBorder="1" applyAlignment="1">
      <alignment horizontal="left" wrapText="1"/>
    </xf>
    <xf numFmtId="0" fontId="0" fillId="5" borderId="44" xfId="0" applyFont="1" applyFill="1" applyBorder="1" applyAlignment="1">
      <alignment horizontal="left" wrapText="1"/>
    </xf>
    <xf numFmtId="0" fontId="0" fillId="7" borderId="40" xfId="0" applyFont="1" applyFill="1" applyBorder="1" applyAlignment="1">
      <alignment horizontal="left" wrapText="1"/>
    </xf>
    <xf numFmtId="0" fontId="0" fillId="7" borderId="4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indent="2"/>
    </xf>
    <xf numFmtId="0" fontId="0" fillId="5" borderId="12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7" borderId="32" xfId="0" applyFill="1" applyBorder="1" applyAlignment="1">
      <alignment horizontal="left" vertical="center" wrapText="1"/>
    </xf>
    <xf numFmtId="0" fontId="0" fillId="7" borderId="50" xfId="0" applyFont="1" applyFill="1" applyBorder="1" applyAlignment="1">
      <alignment horizontal="left" vertical="center" wrapText="1"/>
    </xf>
    <xf numFmtId="0" fontId="0" fillId="7" borderId="33" xfId="0" applyNumberFormat="1" applyFill="1" applyBorder="1" applyAlignment="1">
      <alignment horizontal="left" wrapText="1"/>
    </xf>
    <xf numFmtId="0" fontId="0" fillId="7" borderId="34" xfId="0" applyNumberFormat="1" applyFont="1" applyFill="1" applyBorder="1" applyAlignment="1">
      <alignment horizontal="left" wrapText="1"/>
    </xf>
    <xf numFmtId="0" fontId="0" fillId="5" borderId="40" xfId="0" applyFill="1" applyBorder="1" applyAlignment="1">
      <alignment horizontal="center" wrapText="1"/>
    </xf>
    <xf numFmtId="0" fontId="0" fillId="5" borderId="37" xfId="0" applyFont="1" applyFill="1" applyBorder="1" applyAlignment="1">
      <alignment horizontal="center" wrapText="1"/>
    </xf>
    <xf numFmtId="0" fontId="0" fillId="5" borderId="44" xfId="0" applyFont="1" applyFill="1" applyBorder="1" applyAlignment="1">
      <alignment horizontal="center" wrapText="1"/>
    </xf>
    <xf numFmtId="0" fontId="0" fillId="5" borderId="30" xfId="0" applyFill="1" applyBorder="1" applyAlignment="1">
      <alignment horizontal="left" vertical="center" wrapText="1"/>
    </xf>
    <xf numFmtId="0" fontId="0" fillId="5" borderId="24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horizontal="left" vertical="center" wrapText="1"/>
    </xf>
    <xf numFmtId="0" fontId="0" fillId="7" borderId="24" xfId="0" applyFill="1" applyBorder="1" applyAlignment="1">
      <alignment horizontal="left" vertical="center" wrapText="1"/>
    </xf>
    <xf numFmtId="0" fontId="0" fillId="7" borderId="26" xfId="0" applyFont="1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165" fontId="0" fillId="7" borderId="32" xfId="0" applyNumberFormat="1" applyFont="1" applyFill="1" applyBorder="1" applyAlignment="1">
      <alignment horizontal="right"/>
    </xf>
    <xf numFmtId="165" fontId="0" fillId="7" borderId="34" xfId="0" applyNumberFormat="1" applyFont="1" applyFill="1" applyBorder="1" applyAlignment="1">
      <alignment horizontal="right"/>
    </xf>
    <xf numFmtId="165" fontId="0" fillId="7" borderId="33" xfId="0" applyNumberFormat="1" applyFont="1" applyFill="1" applyBorder="1" applyAlignment="1">
      <alignment horizontal="right"/>
    </xf>
    <xf numFmtId="0" fontId="0" fillId="7" borderId="32" xfId="0" applyNumberFormat="1" applyFill="1" applyBorder="1" applyAlignment="1">
      <alignment horizontal="left" wrapText="1"/>
    </xf>
    <xf numFmtId="0" fontId="0" fillId="7" borderId="33" xfId="0" applyNumberFormat="1" applyFont="1" applyFill="1" applyBorder="1" applyAlignment="1">
      <alignment horizontal="left" wrapText="1"/>
    </xf>
    <xf numFmtId="0" fontId="0" fillId="7" borderId="50" xfId="0" applyNumberFormat="1" applyFont="1" applyFill="1" applyBorder="1" applyAlignment="1">
      <alignment horizontal="left" wrapText="1"/>
    </xf>
    <xf numFmtId="0" fontId="0" fillId="7" borderId="30" xfId="0" applyFont="1" applyFill="1" applyBorder="1" applyAlignment="1">
      <alignment horizontal="left" vertical="center" wrapText="1"/>
    </xf>
    <xf numFmtId="0" fontId="0" fillId="7" borderId="24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horizontal="left" vertical="center" wrapText="1"/>
    </xf>
    <xf numFmtId="0" fontId="0" fillId="6" borderId="24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5" borderId="40" xfId="0" applyFont="1" applyFill="1" applyBorder="1" applyAlignment="1">
      <alignment horizontal="center" wrapText="1"/>
    </xf>
    <xf numFmtId="0" fontId="0" fillId="5" borderId="38" xfId="0" applyFont="1" applyFill="1" applyBorder="1" applyAlignment="1">
      <alignment horizontal="center" wrapText="1"/>
    </xf>
    <xf numFmtId="0" fontId="0" fillId="7" borderId="40" xfId="0" applyFill="1" applyBorder="1" applyAlignment="1">
      <alignment horizontal="left" wrapText="1"/>
    </xf>
    <xf numFmtId="0" fontId="0" fillId="7" borderId="37" xfId="0" applyFont="1" applyFill="1" applyBorder="1" applyAlignment="1">
      <alignment horizontal="left" wrapText="1"/>
    </xf>
    <xf numFmtId="0" fontId="0" fillId="7" borderId="38" xfId="0" applyFont="1" applyFill="1" applyBorder="1" applyAlignment="1">
      <alignment horizontal="left" wrapText="1"/>
    </xf>
    <xf numFmtId="0" fontId="0" fillId="7" borderId="3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7" borderId="41" xfId="0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wrapText="1"/>
    </xf>
    <xf numFmtId="0" fontId="0" fillId="6" borderId="40" xfId="0" applyFont="1" applyFill="1" applyBorder="1" applyAlignment="1">
      <alignment horizontal="center" wrapText="1"/>
    </xf>
    <xf numFmtId="0" fontId="0" fillId="6" borderId="37" xfId="0" applyFont="1" applyFill="1" applyBorder="1" applyAlignment="1">
      <alignment horizontal="center" wrapText="1"/>
    </xf>
    <xf numFmtId="0" fontId="0" fillId="6" borderId="38" xfId="0" applyFont="1" applyFill="1" applyBorder="1" applyAlignment="1">
      <alignment horizontal="center" wrapText="1"/>
    </xf>
    <xf numFmtId="0" fontId="0" fillId="7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7" borderId="13" xfId="0" applyFill="1" applyBorder="1" applyAlignment="1">
      <alignment horizontal="left" wrapText="1"/>
    </xf>
    <xf numFmtId="0" fontId="0" fillId="7" borderId="42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7" borderId="21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31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0" fillId="7" borderId="4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5" fontId="0" fillId="7" borderId="30" xfId="0" applyNumberFormat="1" applyFont="1" applyFill="1" applyBorder="1" applyAlignment="1">
      <alignment horizontal="left" vertical="center" wrapText="1"/>
    </xf>
    <xf numFmtId="165" fontId="0" fillId="7" borderId="26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5" borderId="30" xfId="0" applyFont="1" applyFill="1" applyBorder="1" applyAlignment="1">
      <alignment horizontal="left" vertical="center" wrapText="1"/>
    </xf>
    <xf numFmtId="0" fontId="0" fillId="7" borderId="23" xfId="0" applyFont="1" applyFill="1" applyBorder="1" applyAlignment="1">
      <alignment horizontal="left" vertical="center" wrapText="1"/>
    </xf>
    <xf numFmtId="165" fontId="0" fillId="5" borderId="30" xfId="0" applyNumberFormat="1" applyFill="1" applyBorder="1" applyAlignment="1">
      <alignment horizontal="left" vertical="center" wrapText="1"/>
    </xf>
    <xf numFmtId="165" fontId="0" fillId="5" borderId="24" xfId="0" applyNumberFormat="1" applyFill="1" applyBorder="1" applyAlignment="1">
      <alignment horizontal="left" vertical="center" wrapText="1"/>
    </xf>
    <xf numFmtId="165" fontId="0" fillId="5" borderId="10" xfId="0" applyNumberForma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left" wrapText="1"/>
    </xf>
    <xf numFmtId="0" fontId="2" fillId="2" borderId="36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3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wrapText="1"/>
    </xf>
    <xf numFmtId="165" fontId="0" fillId="5" borderId="32" xfId="0" applyNumberFormat="1" applyFont="1" applyFill="1" applyBorder="1" applyAlignment="1">
      <alignment horizontal="right"/>
    </xf>
    <xf numFmtId="165" fontId="0" fillId="5" borderId="34" xfId="0" applyNumberFormat="1" applyFont="1" applyFill="1" applyBorder="1" applyAlignment="1">
      <alignment horizontal="right"/>
    </xf>
    <xf numFmtId="0" fontId="0" fillId="5" borderId="32" xfId="0" applyNumberFormat="1" applyFill="1" applyBorder="1" applyAlignment="1">
      <alignment horizontal="left"/>
    </xf>
    <xf numFmtId="0" fontId="0" fillId="5" borderId="34" xfId="0" applyNumberFormat="1" applyFill="1" applyBorder="1" applyAlignment="1">
      <alignment horizontal="left"/>
    </xf>
    <xf numFmtId="165" fontId="0" fillId="7" borderId="13" xfId="0" applyNumberFormat="1" applyFont="1" applyFill="1" applyBorder="1" applyAlignment="1">
      <alignment horizontal="center" vertical="center" wrapText="1"/>
    </xf>
    <xf numFmtId="165" fontId="0" fillId="7" borderId="42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0" fontId="0" fillId="5" borderId="42" xfId="0" applyFont="1" applyFill="1" applyBorder="1" applyAlignment="1">
      <alignment horizontal="center" wrapText="1"/>
    </xf>
    <xf numFmtId="165" fontId="0" fillId="5" borderId="40" xfId="0" applyNumberFormat="1" applyFont="1" applyFill="1" applyBorder="1" applyAlignment="1">
      <alignment horizontal="center" vertical="center" wrapText="1"/>
    </xf>
    <xf numFmtId="165" fontId="0" fillId="5" borderId="38" xfId="0" applyNumberFormat="1" applyFont="1" applyFill="1" applyBorder="1" applyAlignment="1">
      <alignment horizontal="center" vertical="center" wrapText="1"/>
    </xf>
    <xf numFmtId="165" fontId="0" fillId="5" borderId="32" xfId="0" applyNumberFormat="1" applyFont="1" applyFill="1" applyBorder="1" applyAlignment="1">
      <alignment horizontal="center"/>
    </xf>
    <xf numFmtId="165" fontId="0" fillId="5" borderId="34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5FBBD"/>
      <color rgb="FF00FF00"/>
      <color rgb="FFEEF4E4"/>
      <color rgb="FFFBFDE3"/>
      <color rgb="FF00CC00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E107"/>
  <sheetViews>
    <sheetView tabSelected="1" view="pageBreakPreview" topLeftCell="A31" zoomScale="70" zoomScaleNormal="70" zoomScaleSheetLayoutView="70" workbookViewId="0">
      <selection activeCell="O39" sqref="O39"/>
    </sheetView>
  </sheetViews>
  <sheetFormatPr defaultRowHeight="12.75" x14ac:dyDescent="0.2"/>
  <cols>
    <col min="1" max="1" width="17.7109375" style="113" customWidth="1"/>
    <col min="2" max="2" width="15.7109375" style="7" customWidth="1"/>
    <col min="3" max="3" width="20.7109375" style="8" customWidth="1"/>
    <col min="4" max="4" width="17" style="119" customWidth="1"/>
    <col min="5" max="5" width="18.5703125" style="9" customWidth="1"/>
    <col min="6" max="6" width="15.7109375" style="8" customWidth="1"/>
    <col min="7" max="7" width="20.7109375" style="10" customWidth="1"/>
    <col min="8" max="8" width="18.5703125" style="14" customWidth="1"/>
    <col min="9" max="9" width="40.7109375" style="11" customWidth="1"/>
    <col min="10" max="10" width="52.42578125" style="48" customWidth="1"/>
    <col min="11" max="16384" width="9.140625" style="7"/>
  </cols>
  <sheetData>
    <row r="1" spans="1:31" s="6" customFormat="1" ht="18" customHeight="1" x14ac:dyDescent="0.25">
      <c r="A1" s="745" t="s">
        <v>412</v>
      </c>
      <c r="B1" s="746"/>
      <c r="C1" s="746"/>
      <c r="D1" s="746"/>
      <c r="E1" s="746"/>
      <c r="F1" s="746"/>
      <c r="G1" s="746"/>
      <c r="H1" s="746"/>
      <c r="I1" s="746"/>
      <c r="J1" s="717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6" customFormat="1" ht="19.5" customHeight="1" x14ac:dyDescent="0.25">
      <c r="A2" s="152"/>
      <c r="B2" s="157"/>
      <c r="C2" s="157"/>
      <c r="D2" s="157"/>
      <c r="E2" s="157"/>
      <c r="F2" s="157"/>
      <c r="G2" s="157"/>
      <c r="H2" s="157"/>
      <c r="I2" s="157"/>
      <c r="J2" s="15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x14ac:dyDescent="0.2">
      <c r="A3" s="108"/>
      <c r="B3" s="5"/>
      <c r="C3" s="51"/>
      <c r="D3" s="114"/>
      <c r="E3" s="12"/>
      <c r="F3" s="51"/>
      <c r="G3" s="52"/>
      <c r="H3" s="12"/>
      <c r="I3" s="53"/>
      <c r="J3" s="106"/>
    </row>
    <row r="4" spans="1:31" ht="13.5" thickBot="1" x14ac:dyDescent="0.25">
      <c r="A4" s="139" t="s">
        <v>0</v>
      </c>
      <c r="B4" s="54"/>
      <c r="C4" s="55"/>
      <c r="D4" s="115"/>
      <c r="E4" s="54"/>
      <c r="F4" s="51"/>
      <c r="G4" s="52"/>
      <c r="H4" s="12"/>
      <c r="I4" s="53"/>
      <c r="J4" s="65"/>
    </row>
    <row r="5" spans="1:31" ht="39" thickBot="1" x14ac:dyDescent="0.25">
      <c r="A5" s="140" t="s">
        <v>87</v>
      </c>
      <c r="B5" s="141" t="s">
        <v>20</v>
      </c>
      <c r="C5" s="142" t="s">
        <v>284</v>
      </c>
      <c r="D5" s="143" t="s">
        <v>21</v>
      </c>
      <c r="E5" s="144" t="s">
        <v>3</v>
      </c>
      <c r="F5" s="145" t="s">
        <v>22</v>
      </c>
      <c r="G5" s="145" t="s">
        <v>4</v>
      </c>
      <c r="H5" s="145" t="s">
        <v>361</v>
      </c>
      <c r="I5" s="146" t="s">
        <v>5</v>
      </c>
      <c r="J5" s="705"/>
    </row>
    <row r="6" spans="1:31" x14ac:dyDescent="0.2">
      <c r="A6" s="123" t="s">
        <v>39</v>
      </c>
      <c r="B6" s="591" t="s">
        <v>89</v>
      </c>
      <c r="C6" s="592" t="s">
        <v>287</v>
      </c>
      <c r="D6" s="593">
        <v>706</v>
      </c>
      <c r="E6" s="578" t="s">
        <v>10</v>
      </c>
      <c r="F6" s="594">
        <v>43.1</v>
      </c>
      <c r="G6" s="595">
        <f>D6*F6</f>
        <v>30428.600000000002</v>
      </c>
      <c r="H6" s="595"/>
      <c r="I6" s="738" t="s">
        <v>30</v>
      </c>
      <c r="J6" s="706"/>
    </row>
    <row r="7" spans="1:31" customFormat="1" ht="12.75" customHeight="1" x14ac:dyDescent="0.2">
      <c r="A7" s="124"/>
      <c r="B7" s="596" t="s">
        <v>12</v>
      </c>
      <c r="C7" s="597" t="s">
        <v>287</v>
      </c>
      <c r="D7" s="598">
        <v>1131</v>
      </c>
      <c r="E7" s="301" t="s">
        <v>10</v>
      </c>
      <c r="F7" s="599">
        <v>42.45</v>
      </c>
      <c r="G7" s="600">
        <f t="shared" ref="G7:G42" si="0">D7*F7</f>
        <v>48010.950000000004</v>
      </c>
      <c r="H7" s="749"/>
      <c r="I7" s="751" t="s">
        <v>27</v>
      </c>
      <c r="J7" s="748"/>
    </row>
    <row r="8" spans="1:31" x14ac:dyDescent="0.2">
      <c r="A8" s="88"/>
      <c r="B8" s="596" t="s">
        <v>13</v>
      </c>
      <c r="C8" s="597" t="s">
        <v>287</v>
      </c>
      <c r="D8" s="598">
        <v>37</v>
      </c>
      <c r="E8" s="301" t="s">
        <v>10</v>
      </c>
      <c r="F8" s="599">
        <v>42.45</v>
      </c>
      <c r="G8" s="600">
        <f t="shared" si="0"/>
        <v>1570.65</v>
      </c>
      <c r="H8" s="749"/>
      <c r="I8" s="751"/>
      <c r="J8" s="748"/>
    </row>
    <row r="9" spans="1:31" x14ac:dyDescent="0.2">
      <c r="A9" s="125"/>
      <c r="B9" s="601" t="s">
        <v>14</v>
      </c>
      <c r="C9" s="602" t="s">
        <v>287</v>
      </c>
      <c r="D9" s="603">
        <v>236</v>
      </c>
      <c r="E9" s="247" t="s">
        <v>10</v>
      </c>
      <c r="F9" s="604">
        <v>42.45</v>
      </c>
      <c r="G9" s="605">
        <f t="shared" si="0"/>
        <v>10018.200000000001</v>
      </c>
      <c r="H9" s="750"/>
      <c r="I9" s="752"/>
      <c r="J9" s="748"/>
    </row>
    <row r="10" spans="1:31" ht="27" customHeight="1" x14ac:dyDescent="0.2">
      <c r="A10" s="88"/>
      <c r="B10" s="606" t="s">
        <v>91</v>
      </c>
      <c r="C10" s="607" t="s">
        <v>287</v>
      </c>
      <c r="D10" s="608">
        <v>206</v>
      </c>
      <c r="E10" s="447" t="s">
        <v>10</v>
      </c>
      <c r="F10" s="609">
        <v>50</v>
      </c>
      <c r="G10" s="610">
        <f t="shared" si="0"/>
        <v>10300</v>
      </c>
      <c r="H10" s="611"/>
      <c r="I10" s="730" t="s">
        <v>28</v>
      </c>
      <c r="J10" s="706"/>
    </row>
    <row r="11" spans="1:31" ht="13.5" customHeight="1" x14ac:dyDescent="0.2">
      <c r="A11" s="88"/>
      <c r="B11" s="612" t="s">
        <v>92</v>
      </c>
      <c r="C11" s="613" t="s">
        <v>286</v>
      </c>
      <c r="D11" s="598">
        <v>1947</v>
      </c>
      <c r="E11" s="301" t="s">
        <v>84</v>
      </c>
      <c r="F11" s="599">
        <v>35</v>
      </c>
      <c r="G11" s="600">
        <f t="shared" si="0"/>
        <v>68145</v>
      </c>
      <c r="H11" s="749"/>
      <c r="I11" s="753" t="s">
        <v>133</v>
      </c>
      <c r="J11" s="747"/>
    </row>
    <row r="12" spans="1:31" ht="27" customHeight="1" x14ac:dyDescent="0.2">
      <c r="A12" s="126"/>
      <c r="B12" s="596" t="s">
        <v>66</v>
      </c>
      <c r="C12" s="613" t="s">
        <v>286</v>
      </c>
      <c r="D12" s="598">
        <v>1064</v>
      </c>
      <c r="E12" s="301" t="s">
        <v>84</v>
      </c>
      <c r="F12" s="599">
        <v>35</v>
      </c>
      <c r="G12" s="600">
        <f t="shared" si="0"/>
        <v>37240</v>
      </c>
      <c r="H12" s="749"/>
      <c r="I12" s="753"/>
      <c r="J12" s="747"/>
    </row>
    <row r="13" spans="1:31" x14ac:dyDescent="0.2">
      <c r="A13" s="126"/>
      <c r="B13" s="614" t="s">
        <v>93</v>
      </c>
      <c r="C13" s="615" t="s">
        <v>286</v>
      </c>
      <c r="D13" s="603">
        <v>133</v>
      </c>
      <c r="E13" s="247" t="s">
        <v>84</v>
      </c>
      <c r="F13" s="604">
        <v>35</v>
      </c>
      <c r="G13" s="605">
        <f t="shared" si="0"/>
        <v>4655</v>
      </c>
      <c r="H13" s="750"/>
      <c r="I13" s="756"/>
      <c r="J13" s="747"/>
    </row>
    <row r="14" spans="1:31" x14ac:dyDescent="0.2">
      <c r="A14" s="126"/>
      <c r="B14" s="414" t="s">
        <v>158</v>
      </c>
      <c r="C14" s="342" t="s">
        <v>287</v>
      </c>
      <c r="D14" s="343">
        <v>133</v>
      </c>
      <c r="E14" s="234" t="s">
        <v>10</v>
      </c>
      <c r="F14" s="344">
        <v>42.45</v>
      </c>
      <c r="G14" s="345">
        <f t="shared" si="0"/>
        <v>5645.85</v>
      </c>
      <c r="H14" s="345">
        <v>5645.85</v>
      </c>
      <c r="I14" s="737" t="s">
        <v>30</v>
      </c>
      <c r="J14" s="89"/>
    </row>
    <row r="15" spans="1:31" x14ac:dyDescent="0.2">
      <c r="A15" s="126"/>
      <c r="B15" s="616" t="s">
        <v>180</v>
      </c>
      <c r="C15" s="613" t="s">
        <v>287</v>
      </c>
      <c r="D15" s="598">
        <v>14</v>
      </c>
      <c r="E15" s="301" t="s">
        <v>10</v>
      </c>
      <c r="F15" s="599">
        <v>42.45</v>
      </c>
      <c r="G15" s="600">
        <f t="shared" si="0"/>
        <v>594.30000000000007</v>
      </c>
      <c r="H15" s="757"/>
      <c r="I15" s="753" t="s">
        <v>402</v>
      </c>
      <c r="J15" s="747"/>
    </row>
    <row r="16" spans="1:31" x14ac:dyDescent="0.2">
      <c r="A16" s="126"/>
      <c r="B16" s="617" t="s">
        <v>181</v>
      </c>
      <c r="C16" s="615" t="s">
        <v>287</v>
      </c>
      <c r="D16" s="603">
        <v>8</v>
      </c>
      <c r="E16" s="247" t="s">
        <v>10</v>
      </c>
      <c r="F16" s="604">
        <v>42.45</v>
      </c>
      <c r="G16" s="605">
        <f t="shared" si="0"/>
        <v>339.6</v>
      </c>
      <c r="H16" s="758"/>
      <c r="I16" s="756"/>
      <c r="J16" s="747"/>
    </row>
    <row r="17" spans="1:10" ht="38.25" x14ac:dyDescent="0.2">
      <c r="A17" s="126"/>
      <c r="B17" s="618" t="s">
        <v>186</v>
      </c>
      <c r="C17" s="607" t="s">
        <v>287</v>
      </c>
      <c r="D17" s="619">
        <v>165</v>
      </c>
      <c r="E17" s="447" t="s">
        <v>10</v>
      </c>
      <c r="F17" s="620">
        <v>42.45</v>
      </c>
      <c r="G17" s="611">
        <f t="shared" si="0"/>
        <v>7004.2500000000009</v>
      </c>
      <c r="H17" s="621"/>
      <c r="I17" s="736" t="s">
        <v>189</v>
      </c>
      <c r="J17" s="89"/>
    </row>
    <row r="18" spans="1:10" x14ac:dyDescent="0.2">
      <c r="A18" s="126"/>
      <c r="B18" s="596" t="s">
        <v>106</v>
      </c>
      <c r="C18" s="613" t="s">
        <v>292</v>
      </c>
      <c r="D18" s="598">
        <v>1068</v>
      </c>
      <c r="E18" s="301" t="s">
        <v>10</v>
      </c>
      <c r="F18" s="599">
        <v>25</v>
      </c>
      <c r="G18" s="600">
        <f t="shared" si="0"/>
        <v>26700</v>
      </c>
      <c r="H18" s="600"/>
      <c r="I18" s="753" t="s">
        <v>119</v>
      </c>
      <c r="J18" s="755"/>
    </row>
    <row r="19" spans="1:10" ht="25.5" x14ac:dyDescent="0.2">
      <c r="A19" s="126"/>
      <c r="B19" s="596" t="s">
        <v>107</v>
      </c>
      <c r="C19" s="622" t="s">
        <v>324</v>
      </c>
      <c r="D19" s="598">
        <v>1417</v>
      </c>
      <c r="E19" s="301" t="s">
        <v>10</v>
      </c>
      <c r="F19" s="599">
        <v>25</v>
      </c>
      <c r="G19" s="600">
        <f t="shared" si="0"/>
        <v>35425</v>
      </c>
      <c r="H19" s="600"/>
      <c r="I19" s="753"/>
      <c r="J19" s="755"/>
    </row>
    <row r="20" spans="1:10" ht="25.5" customHeight="1" x14ac:dyDescent="0.2">
      <c r="A20" s="125"/>
      <c r="B20" s="596">
        <v>63</v>
      </c>
      <c r="C20" s="613" t="s">
        <v>292</v>
      </c>
      <c r="D20" s="598">
        <v>774</v>
      </c>
      <c r="E20" s="301" t="s">
        <v>10</v>
      </c>
      <c r="F20" s="599">
        <v>25</v>
      </c>
      <c r="G20" s="600">
        <f t="shared" si="0"/>
        <v>19350</v>
      </c>
      <c r="H20" s="600"/>
      <c r="I20" s="753"/>
      <c r="J20" s="755"/>
    </row>
    <row r="21" spans="1:10" ht="25.5" x14ac:dyDescent="0.2">
      <c r="A21" s="126"/>
      <c r="B21" s="596" t="s">
        <v>108</v>
      </c>
      <c r="C21" s="622" t="s">
        <v>324</v>
      </c>
      <c r="D21" s="598">
        <v>1382</v>
      </c>
      <c r="E21" s="301" t="s">
        <v>10</v>
      </c>
      <c r="F21" s="599">
        <v>25</v>
      </c>
      <c r="G21" s="600">
        <f t="shared" si="0"/>
        <v>34550</v>
      </c>
      <c r="H21" s="600"/>
      <c r="I21" s="753"/>
      <c r="J21" s="755"/>
    </row>
    <row r="22" spans="1:10" ht="39" customHeight="1" x14ac:dyDescent="0.2">
      <c r="A22" s="125"/>
      <c r="B22" s="596" t="s">
        <v>109</v>
      </c>
      <c r="C22" s="613" t="s">
        <v>286</v>
      </c>
      <c r="D22" s="598">
        <v>220</v>
      </c>
      <c r="E22" s="301" t="s">
        <v>10</v>
      </c>
      <c r="F22" s="599">
        <v>25</v>
      </c>
      <c r="G22" s="600">
        <f t="shared" si="0"/>
        <v>5500</v>
      </c>
      <c r="H22" s="600"/>
      <c r="I22" s="753"/>
      <c r="J22" s="755"/>
    </row>
    <row r="23" spans="1:10" ht="13.5" thickBot="1" x14ac:dyDescent="0.25">
      <c r="A23" s="127"/>
      <c r="B23" s="623" t="s">
        <v>110</v>
      </c>
      <c r="C23" s="624" t="s">
        <v>292</v>
      </c>
      <c r="D23" s="625">
        <v>86</v>
      </c>
      <c r="E23" s="308" t="s">
        <v>10</v>
      </c>
      <c r="F23" s="626">
        <v>25</v>
      </c>
      <c r="G23" s="627">
        <f t="shared" si="0"/>
        <v>2150</v>
      </c>
      <c r="H23" s="627"/>
      <c r="I23" s="754"/>
      <c r="J23" s="755"/>
    </row>
    <row r="24" spans="1:10" ht="51" customHeight="1" x14ac:dyDescent="0.2">
      <c r="A24" s="86" t="s">
        <v>40</v>
      </c>
      <c r="B24" s="628" t="s">
        <v>326</v>
      </c>
      <c r="C24" s="629" t="s">
        <v>286</v>
      </c>
      <c r="D24" s="630">
        <v>174</v>
      </c>
      <c r="E24" s="557" t="s">
        <v>165</v>
      </c>
      <c r="F24" s="631">
        <v>20.13</v>
      </c>
      <c r="G24" s="632">
        <f t="shared" si="0"/>
        <v>3502.62</v>
      </c>
      <c r="H24" s="763"/>
      <c r="I24" s="762" t="s">
        <v>325</v>
      </c>
      <c r="J24" s="759"/>
    </row>
    <row r="25" spans="1:10" x14ac:dyDescent="0.2">
      <c r="A25" s="88"/>
      <c r="B25" s="633" t="s">
        <v>251</v>
      </c>
      <c r="C25" s="615" t="s">
        <v>287</v>
      </c>
      <c r="D25" s="603">
        <v>71</v>
      </c>
      <c r="E25" s="245" t="s">
        <v>11</v>
      </c>
      <c r="F25" s="604">
        <v>20.13</v>
      </c>
      <c r="G25" s="605">
        <f t="shared" si="0"/>
        <v>1429.23</v>
      </c>
      <c r="H25" s="750"/>
      <c r="I25" s="756"/>
      <c r="J25" s="759"/>
    </row>
    <row r="26" spans="1:10" ht="38.25" x14ac:dyDescent="0.2">
      <c r="A26" s="126"/>
      <c r="B26" s="606">
        <v>996</v>
      </c>
      <c r="C26" s="607" t="s">
        <v>287</v>
      </c>
      <c r="D26" s="619">
        <v>752</v>
      </c>
      <c r="E26" s="447" t="s">
        <v>10</v>
      </c>
      <c r="F26" s="620">
        <v>70.2</v>
      </c>
      <c r="G26" s="611">
        <f t="shared" si="0"/>
        <v>52790.400000000001</v>
      </c>
      <c r="H26" s="611"/>
      <c r="I26" s="730" t="s">
        <v>94</v>
      </c>
      <c r="J26" s="706"/>
    </row>
    <row r="27" spans="1:10" ht="51" x14ac:dyDescent="0.2">
      <c r="A27" s="126"/>
      <c r="B27" s="634" t="s">
        <v>283</v>
      </c>
      <c r="C27" s="635" t="s">
        <v>285</v>
      </c>
      <c r="D27" s="619">
        <v>924</v>
      </c>
      <c r="E27" s="447" t="s">
        <v>10</v>
      </c>
      <c r="F27" s="620">
        <v>20.13</v>
      </c>
      <c r="G27" s="611">
        <f t="shared" si="0"/>
        <v>18600.12</v>
      </c>
      <c r="H27" s="611"/>
      <c r="I27" s="731" t="s">
        <v>403</v>
      </c>
      <c r="J27" s="706"/>
    </row>
    <row r="28" spans="1:10" ht="41.25" customHeight="1" x14ac:dyDescent="0.2">
      <c r="A28" s="88"/>
      <c r="B28" s="341" t="s">
        <v>265</v>
      </c>
      <c r="C28" s="342" t="s">
        <v>287</v>
      </c>
      <c r="D28" s="343">
        <v>131</v>
      </c>
      <c r="E28" s="234" t="s">
        <v>10</v>
      </c>
      <c r="F28" s="344">
        <v>40</v>
      </c>
      <c r="G28" s="345">
        <f t="shared" si="0"/>
        <v>5240</v>
      </c>
      <c r="H28" s="383">
        <v>1032.5999999999999</v>
      </c>
      <c r="I28" s="732" t="s">
        <v>24</v>
      </c>
      <c r="J28" s="706"/>
    </row>
    <row r="29" spans="1:10" ht="41.25" customHeight="1" x14ac:dyDescent="0.2">
      <c r="A29" s="88"/>
      <c r="B29" s="606" t="s">
        <v>267</v>
      </c>
      <c r="C29" s="607" t="s">
        <v>287</v>
      </c>
      <c r="D29" s="619">
        <v>92</v>
      </c>
      <c r="E29" s="445" t="s">
        <v>10</v>
      </c>
      <c r="F29" s="620">
        <v>40</v>
      </c>
      <c r="G29" s="611">
        <f t="shared" si="0"/>
        <v>3680</v>
      </c>
      <c r="H29" s="636"/>
      <c r="I29" s="733" t="s">
        <v>24</v>
      </c>
      <c r="J29" s="706"/>
    </row>
    <row r="30" spans="1:10" ht="41.25" customHeight="1" x14ac:dyDescent="0.2">
      <c r="A30" s="88"/>
      <c r="B30" s="341" t="s">
        <v>357</v>
      </c>
      <c r="C30" s="347" t="s">
        <v>287</v>
      </c>
      <c r="D30" s="343">
        <v>86</v>
      </c>
      <c r="E30" s="234" t="s">
        <v>10</v>
      </c>
      <c r="F30" s="344">
        <v>20.13</v>
      </c>
      <c r="G30" s="345">
        <f t="shared" si="0"/>
        <v>1731.1799999999998</v>
      </c>
      <c r="H30" s="345">
        <v>1731.18</v>
      </c>
      <c r="I30" s="734" t="s">
        <v>358</v>
      </c>
      <c r="J30" s="707"/>
    </row>
    <row r="31" spans="1:10" ht="41.25" customHeight="1" x14ac:dyDescent="0.2">
      <c r="A31" s="88"/>
      <c r="B31" s="606" t="s">
        <v>268</v>
      </c>
      <c r="C31" s="607" t="s">
        <v>287</v>
      </c>
      <c r="D31" s="619">
        <v>127</v>
      </c>
      <c r="E31" s="447" t="s">
        <v>10</v>
      </c>
      <c r="F31" s="620">
        <v>40</v>
      </c>
      <c r="G31" s="611">
        <f t="shared" si="0"/>
        <v>5080</v>
      </c>
      <c r="H31" s="636"/>
      <c r="I31" s="733" t="s">
        <v>24</v>
      </c>
      <c r="J31" s="706"/>
    </row>
    <row r="32" spans="1:10" ht="41.25" customHeight="1" thickBot="1" x14ac:dyDescent="0.25">
      <c r="A32" s="88"/>
      <c r="B32" s="637" t="s">
        <v>333</v>
      </c>
      <c r="C32" s="638" t="s">
        <v>285</v>
      </c>
      <c r="D32" s="639">
        <v>2033</v>
      </c>
      <c r="E32" s="640" t="s">
        <v>269</v>
      </c>
      <c r="F32" s="641">
        <v>48.52</v>
      </c>
      <c r="G32" s="642">
        <v>26686</v>
      </c>
      <c r="H32" s="642"/>
      <c r="I32" s="735" t="s">
        <v>332</v>
      </c>
      <c r="J32" s="708"/>
    </row>
    <row r="33" spans="1:10" ht="29.25" customHeight="1" x14ac:dyDescent="0.2">
      <c r="A33" s="123" t="s">
        <v>41</v>
      </c>
      <c r="B33" s="643" t="s">
        <v>170</v>
      </c>
      <c r="C33" s="644" t="s">
        <v>324</v>
      </c>
      <c r="D33" s="645">
        <v>709</v>
      </c>
      <c r="E33" s="557" t="s">
        <v>9</v>
      </c>
      <c r="F33" s="646">
        <v>1.5</v>
      </c>
      <c r="G33" s="632">
        <f>D33*F33</f>
        <v>1063.5</v>
      </c>
      <c r="H33" s="749"/>
      <c r="I33" s="751" t="s">
        <v>173</v>
      </c>
      <c r="J33" s="748"/>
    </row>
    <row r="34" spans="1:10" ht="27" customHeight="1" x14ac:dyDescent="0.2">
      <c r="A34" s="126"/>
      <c r="B34" s="647" t="s">
        <v>171</v>
      </c>
      <c r="C34" s="648" t="s">
        <v>324</v>
      </c>
      <c r="D34" s="649">
        <v>331</v>
      </c>
      <c r="E34" s="247" t="s">
        <v>172</v>
      </c>
      <c r="F34" s="650">
        <v>1.5</v>
      </c>
      <c r="G34" s="605">
        <f>D34*F34</f>
        <v>496.5</v>
      </c>
      <c r="H34" s="750"/>
      <c r="I34" s="752"/>
      <c r="J34" s="748"/>
    </row>
    <row r="35" spans="1:10" ht="25.5" x14ac:dyDescent="0.2">
      <c r="A35" s="126"/>
      <c r="B35" s="634" t="s">
        <v>176</v>
      </c>
      <c r="C35" s="651" t="s">
        <v>292</v>
      </c>
      <c r="D35" s="652">
        <v>216</v>
      </c>
      <c r="E35" s="447" t="s">
        <v>11</v>
      </c>
      <c r="F35" s="653">
        <v>25</v>
      </c>
      <c r="G35" s="611">
        <f>D35*F35</f>
        <v>5400</v>
      </c>
      <c r="H35" s="611"/>
      <c r="I35" s="727" t="s">
        <v>24</v>
      </c>
      <c r="J35" s="706"/>
    </row>
    <row r="36" spans="1:10" ht="39" thickBot="1" x14ac:dyDescent="0.25">
      <c r="A36" s="126"/>
      <c r="B36" s="654" t="s">
        <v>299</v>
      </c>
      <c r="C36" s="655" t="s">
        <v>327</v>
      </c>
      <c r="D36" s="625">
        <v>34680</v>
      </c>
      <c r="E36" s="306" t="s">
        <v>11</v>
      </c>
      <c r="F36" s="309">
        <v>1</v>
      </c>
      <c r="G36" s="627">
        <f>D36*F36</f>
        <v>34680</v>
      </c>
      <c r="H36" s="656"/>
      <c r="I36" s="728" t="s">
        <v>404</v>
      </c>
      <c r="J36" s="709"/>
    </row>
    <row r="37" spans="1:10" ht="63.75" x14ac:dyDescent="0.2">
      <c r="A37" s="123" t="s">
        <v>42</v>
      </c>
      <c r="B37" s="657" t="s">
        <v>88</v>
      </c>
      <c r="C37" s="658" t="s">
        <v>287</v>
      </c>
      <c r="D37" s="593">
        <v>80</v>
      </c>
      <c r="E37" s="578" t="s">
        <v>10</v>
      </c>
      <c r="F37" s="579">
        <v>30</v>
      </c>
      <c r="G37" s="595">
        <f>D37*F37</f>
        <v>2400</v>
      </c>
      <c r="H37" s="659"/>
      <c r="I37" s="724" t="s">
        <v>134</v>
      </c>
      <c r="J37" s="706"/>
    </row>
    <row r="38" spans="1:10" ht="89.25" x14ac:dyDescent="0.2">
      <c r="A38" s="126"/>
      <c r="B38" s="660" t="s">
        <v>102</v>
      </c>
      <c r="C38" s="607" t="s">
        <v>287</v>
      </c>
      <c r="D38" s="619">
        <v>70</v>
      </c>
      <c r="E38" s="447" t="s">
        <v>10</v>
      </c>
      <c r="F38" s="448">
        <v>0</v>
      </c>
      <c r="G38" s="611">
        <f t="shared" si="0"/>
        <v>0</v>
      </c>
      <c r="H38" s="611"/>
      <c r="I38" s="721" t="s">
        <v>137</v>
      </c>
      <c r="J38" s="706"/>
    </row>
    <row r="39" spans="1:10" ht="38.25" x14ac:dyDescent="0.2">
      <c r="A39" s="126"/>
      <c r="B39" s="346" t="s">
        <v>266</v>
      </c>
      <c r="C39" s="347" t="s">
        <v>287</v>
      </c>
      <c r="D39" s="343">
        <v>38</v>
      </c>
      <c r="E39" s="234" t="s">
        <v>10</v>
      </c>
      <c r="F39" s="235">
        <v>22.27</v>
      </c>
      <c r="G39" s="345">
        <f t="shared" si="0"/>
        <v>846.26</v>
      </c>
      <c r="H39" s="345">
        <v>846.26</v>
      </c>
      <c r="I39" s="729" t="s">
        <v>329</v>
      </c>
      <c r="J39" s="706"/>
    </row>
    <row r="40" spans="1:10" ht="22.5" customHeight="1" x14ac:dyDescent="0.2">
      <c r="A40" s="126"/>
      <c r="B40" s="661" t="s">
        <v>272</v>
      </c>
      <c r="C40" s="597" t="s">
        <v>287</v>
      </c>
      <c r="D40" s="598">
        <v>26</v>
      </c>
      <c r="E40" s="301" t="s">
        <v>9</v>
      </c>
      <c r="F40" s="302">
        <v>21.4</v>
      </c>
      <c r="G40" s="600">
        <f t="shared" si="0"/>
        <v>556.4</v>
      </c>
      <c r="H40" s="760"/>
      <c r="I40" s="764" t="s">
        <v>405</v>
      </c>
      <c r="J40" s="748"/>
    </row>
    <row r="41" spans="1:10" ht="30.75" customHeight="1" thickBot="1" x14ac:dyDescent="0.25">
      <c r="A41" s="126"/>
      <c r="B41" s="662" t="s">
        <v>273</v>
      </c>
      <c r="C41" s="663" t="s">
        <v>287</v>
      </c>
      <c r="D41" s="625">
        <v>18</v>
      </c>
      <c r="E41" s="308" t="s">
        <v>9</v>
      </c>
      <c r="F41" s="309">
        <v>21.4</v>
      </c>
      <c r="G41" s="627">
        <f t="shared" si="0"/>
        <v>385.2</v>
      </c>
      <c r="H41" s="766"/>
      <c r="I41" s="765"/>
      <c r="J41" s="748"/>
    </row>
    <row r="42" spans="1:10" ht="42" customHeight="1" x14ac:dyDescent="0.2">
      <c r="A42" s="123" t="s">
        <v>43</v>
      </c>
      <c r="B42" s="664" t="s">
        <v>264</v>
      </c>
      <c r="C42" s="592" t="s">
        <v>286</v>
      </c>
      <c r="D42" s="593">
        <v>173</v>
      </c>
      <c r="E42" s="578" t="s">
        <v>9</v>
      </c>
      <c r="F42" s="579">
        <v>7.35</v>
      </c>
      <c r="G42" s="595">
        <f t="shared" si="0"/>
        <v>1271.55</v>
      </c>
      <c r="H42" s="595"/>
      <c r="I42" s="725" t="s">
        <v>330</v>
      </c>
      <c r="J42" s="709"/>
    </row>
    <row r="43" spans="1:10" ht="40.5" customHeight="1" x14ac:dyDescent="0.2">
      <c r="A43" s="126"/>
      <c r="B43" s="660" t="s">
        <v>19</v>
      </c>
      <c r="C43" s="607" t="s">
        <v>287</v>
      </c>
      <c r="D43" s="619">
        <v>16</v>
      </c>
      <c r="E43" s="447" t="s">
        <v>10</v>
      </c>
      <c r="F43" s="448">
        <v>39</v>
      </c>
      <c r="G43" s="611">
        <f t="shared" ref="G43:G60" si="1">D43*F43</f>
        <v>624</v>
      </c>
      <c r="H43" s="611"/>
      <c r="I43" s="721" t="s">
        <v>26</v>
      </c>
      <c r="J43" s="706"/>
    </row>
    <row r="44" spans="1:10" ht="51" x14ac:dyDescent="0.2">
      <c r="A44" s="126"/>
      <c r="B44" s="379">
        <v>171</v>
      </c>
      <c r="C44" s="380" t="s">
        <v>286</v>
      </c>
      <c r="D44" s="381">
        <v>1654</v>
      </c>
      <c r="E44" s="295" t="s">
        <v>9</v>
      </c>
      <c r="F44" s="296">
        <v>5.96</v>
      </c>
      <c r="G44" s="382">
        <f>D44*F44/3</f>
        <v>3285.9466666666667</v>
      </c>
      <c r="H44" s="382">
        <v>2315.6</v>
      </c>
      <c r="I44" s="726" t="s">
        <v>350</v>
      </c>
      <c r="J44" s="707"/>
    </row>
    <row r="45" spans="1:10" ht="40.5" customHeight="1" x14ac:dyDescent="0.2">
      <c r="A45" s="126"/>
      <c r="B45" s="665" t="s">
        <v>341</v>
      </c>
      <c r="C45" s="666" t="s">
        <v>286</v>
      </c>
      <c r="D45" s="667">
        <v>128</v>
      </c>
      <c r="E45" s="541" t="s">
        <v>9</v>
      </c>
      <c r="F45" s="543">
        <v>7.35</v>
      </c>
      <c r="G45" s="668">
        <f t="shared" si="1"/>
        <v>940.8</v>
      </c>
      <c r="H45" s="668"/>
      <c r="I45" s="771" t="s">
        <v>406</v>
      </c>
      <c r="J45" s="767"/>
    </row>
    <row r="46" spans="1:10" ht="40.5" customHeight="1" thickBot="1" x14ac:dyDescent="0.25">
      <c r="A46" s="126"/>
      <c r="B46" s="669" t="s">
        <v>349</v>
      </c>
      <c r="C46" s="663" t="s">
        <v>287</v>
      </c>
      <c r="D46" s="625">
        <v>179</v>
      </c>
      <c r="E46" s="308" t="s">
        <v>10</v>
      </c>
      <c r="F46" s="309">
        <v>39</v>
      </c>
      <c r="G46" s="627">
        <f t="shared" si="1"/>
        <v>6981</v>
      </c>
      <c r="H46" s="627"/>
      <c r="I46" s="772"/>
      <c r="J46" s="767"/>
    </row>
    <row r="47" spans="1:10" ht="40.5" customHeight="1" thickBot="1" x14ac:dyDescent="0.25">
      <c r="A47" s="127"/>
      <c r="B47" s="662" t="s">
        <v>274</v>
      </c>
      <c r="C47" s="663" t="s">
        <v>292</v>
      </c>
      <c r="D47" s="625">
        <v>5756</v>
      </c>
      <c r="E47" s="308" t="s">
        <v>11</v>
      </c>
      <c r="F47" s="309">
        <v>1</v>
      </c>
      <c r="G47" s="627">
        <f>D47*F47</f>
        <v>5756</v>
      </c>
      <c r="H47" s="627"/>
      <c r="I47" s="723" t="s">
        <v>328</v>
      </c>
      <c r="J47" s="706"/>
    </row>
    <row r="48" spans="1:10" x14ac:dyDescent="0.2">
      <c r="A48" s="88" t="s">
        <v>44</v>
      </c>
      <c r="B48" s="657" t="s">
        <v>17</v>
      </c>
      <c r="C48" s="658" t="s">
        <v>287</v>
      </c>
      <c r="D48" s="593">
        <v>519</v>
      </c>
      <c r="E48" s="516" t="s">
        <v>10</v>
      </c>
      <c r="F48" s="579">
        <v>34</v>
      </c>
      <c r="G48" s="595">
        <f t="shared" si="1"/>
        <v>17646</v>
      </c>
      <c r="H48" s="595"/>
      <c r="I48" s="724" t="s">
        <v>30</v>
      </c>
      <c r="J48" s="706"/>
    </row>
    <row r="49" spans="1:10" ht="18.75" customHeight="1" x14ac:dyDescent="0.2">
      <c r="A49" s="126"/>
      <c r="B49" s="670" t="s">
        <v>95</v>
      </c>
      <c r="C49" s="671" t="s">
        <v>287</v>
      </c>
      <c r="D49" s="667">
        <v>153</v>
      </c>
      <c r="E49" s="541" t="s">
        <v>10</v>
      </c>
      <c r="F49" s="543">
        <v>46</v>
      </c>
      <c r="G49" s="668">
        <f t="shared" si="1"/>
        <v>7038</v>
      </c>
      <c r="H49" s="760"/>
      <c r="I49" s="761" t="s">
        <v>96</v>
      </c>
      <c r="J49" s="748"/>
    </row>
    <row r="50" spans="1:10" ht="19.5" customHeight="1" x14ac:dyDescent="0.2">
      <c r="A50" s="126"/>
      <c r="B50" s="672" t="s">
        <v>331</v>
      </c>
      <c r="C50" s="615" t="s">
        <v>287</v>
      </c>
      <c r="D50" s="603">
        <v>187</v>
      </c>
      <c r="E50" s="247" t="s">
        <v>10</v>
      </c>
      <c r="F50" s="248">
        <v>46</v>
      </c>
      <c r="G50" s="605">
        <f t="shared" si="1"/>
        <v>8602</v>
      </c>
      <c r="H50" s="750"/>
      <c r="I50" s="752"/>
      <c r="J50" s="748"/>
    </row>
    <row r="51" spans="1:10" ht="38.25" x14ac:dyDescent="0.2">
      <c r="A51" s="126"/>
      <c r="B51" s="660" t="s">
        <v>282</v>
      </c>
      <c r="C51" s="673" t="s">
        <v>287</v>
      </c>
      <c r="D51" s="619">
        <v>250</v>
      </c>
      <c r="E51" s="447" t="s">
        <v>10</v>
      </c>
      <c r="F51" s="448">
        <v>46</v>
      </c>
      <c r="G51" s="611">
        <f t="shared" si="1"/>
        <v>11500</v>
      </c>
      <c r="H51" s="621"/>
      <c r="I51" s="718" t="s">
        <v>96</v>
      </c>
      <c r="J51" s="710"/>
    </row>
    <row r="52" spans="1:10" ht="51" x14ac:dyDescent="0.2">
      <c r="A52" s="126"/>
      <c r="B52" s="346" t="s">
        <v>360</v>
      </c>
      <c r="C52" s="347" t="s">
        <v>287</v>
      </c>
      <c r="D52" s="343">
        <v>93</v>
      </c>
      <c r="E52" s="234" t="s">
        <v>10</v>
      </c>
      <c r="F52" s="235">
        <v>42.1</v>
      </c>
      <c r="G52" s="345">
        <f t="shared" si="1"/>
        <v>3915.3</v>
      </c>
      <c r="H52" s="428">
        <v>2071.11</v>
      </c>
      <c r="I52" s="719" t="s">
        <v>386</v>
      </c>
      <c r="J52" s="711"/>
    </row>
    <row r="53" spans="1:10" ht="38.25" x14ac:dyDescent="0.2">
      <c r="A53" s="126"/>
      <c r="B53" s="660" t="s">
        <v>359</v>
      </c>
      <c r="C53" s="673" t="s">
        <v>287</v>
      </c>
      <c r="D53" s="619">
        <v>164</v>
      </c>
      <c r="E53" s="447" t="s">
        <v>10</v>
      </c>
      <c r="F53" s="448">
        <v>42.1</v>
      </c>
      <c r="G53" s="611">
        <f t="shared" si="1"/>
        <v>6904.4000000000005</v>
      </c>
      <c r="H53" s="621"/>
      <c r="I53" s="718" t="s">
        <v>407</v>
      </c>
      <c r="J53" s="711"/>
    </row>
    <row r="54" spans="1:10" ht="39" thickBot="1" x14ac:dyDescent="0.25">
      <c r="A54" s="127"/>
      <c r="B54" s="662" t="s">
        <v>18</v>
      </c>
      <c r="C54" s="624" t="s">
        <v>287</v>
      </c>
      <c r="D54" s="625">
        <v>190</v>
      </c>
      <c r="E54" s="308" t="s">
        <v>10</v>
      </c>
      <c r="F54" s="309">
        <v>42.1</v>
      </c>
      <c r="G54" s="627">
        <f t="shared" si="1"/>
        <v>7999</v>
      </c>
      <c r="H54" s="627"/>
      <c r="I54" s="679" t="s">
        <v>407</v>
      </c>
      <c r="J54" s="706"/>
    </row>
    <row r="55" spans="1:10" ht="25.5" x14ac:dyDescent="0.2">
      <c r="A55" s="88" t="s">
        <v>45</v>
      </c>
      <c r="B55" s="408" t="s">
        <v>270</v>
      </c>
      <c r="C55" s="409" t="s">
        <v>287</v>
      </c>
      <c r="D55" s="410">
        <v>29</v>
      </c>
      <c r="E55" s="411" t="s">
        <v>10</v>
      </c>
      <c r="F55" s="412">
        <v>50</v>
      </c>
      <c r="G55" s="413">
        <f>D55*F55</f>
        <v>1450</v>
      </c>
      <c r="H55" s="413">
        <v>1476.1</v>
      </c>
      <c r="I55" s="720" t="s">
        <v>24</v>
      </c>
      <c r="J55" s="706"/>
    </row>
    <row r="56" spans="1:10" ht="51" x14ac:dyDescent="0.2">
      <c r="A56" s="88"/>
      <c r="B56" s="660" t="s">
        <v>271</v>
      </c>
      <c r="C56" s="666" t="s">
        <v>287</v>
      </c>
      <c r="D56" s="619">
        <v>433</v>
      </c>
      <c r="E56" s="447" t="s">
        <v>10</v>
      </c>
      <c r="F56" s="448">
        <v>50</v>
      </c>
      <c r="G56" s="611">
        <f>D56*F56</f>
        <v>21650</v>
      </c>
      <c r="H56" s="611"/>
      <c r="I56" s="721" t="s">
        <v>408</v>
      </c>
      <c r="J56" s="706"/>
    </row>
    <row r="57" spans="1:10" ht="38.25" x14ac:dyDescent="0.2">
      <c r="A57" s="126"/>
      <c r="B57" s="634" t="s">
        <v>322</v>
      </c>
      <c r="C57" s="673" t="s">
        <v>287</v>
      </c>
      <c r="D57" s="619">
        <v>181</v>
      </c>
      <c r="E57" s="447" t="s">
        <v>10</v>
      </c>
      <c r="F57" s="448">
        <v>50.9</v>
      </c>
      <c r="G57" s="611">
        <f t="shared" si="1"/>
        <v>9212.9</v>
      </c>
      <c r="H57" s="611"/>
      <c r="I57" s="721" t="s">
        <v>135</v>
      </c>
      <c r="J57" s="706"/>
    </row>
    <row r="58" spans="1:10" ht="39" thickBot="1" x14ac:dyDescent="0.25">
      <c r="A58" s="127"/>
      <c r="B58" s="654" t="s">
        <v>323</v>
      </c>
      <c r="C58" s="663" t="s">
        <v>287</v>
      </c>
      <c r="D58" s="625">
        <v>99</v>
      </c>
      <c r="E58" s="308" t="s">
        <v>10</v>
      </c>
      <c r="F58" s="309">
        <v>50.9</v>
      </c>
      <c r="G58" s="627">
        <f t="shared" si="1"/>
        <v>5039.0999999999995</v>
      </c>
      <c r="H58" s="627"/>
      <c r="I58" s="674" t="s">
        <v>135</v>
      </c>
      <c r="J58" s="706"/>
    </row>
    <row r="59" spans="1:10" ht="51" x14ac:dyDescent="0.2">
      <c r="A59" s="126"/>
      <c r="B59" s="675" t="s">
        <v>351</v>
      </c>
      <c r="C59" s="602" t="s">
        <v>287</v>
      </c>
      <c r="D59" s="603">
        <v>37</v>
      </c>
      <c r="E59" s="247" t="s">
        <v>10</v>
      </c>
      <c r="F59" s="676">
        <v>46</v>
      </c>
      <c r="G59" s="605">
        <f t="shared" si="1"/>
        <v>1702</v>
      </c>
      <c r="H59" s="605"/>
      <c r="I59" s="722" t="s">
        <v>409</v>
      </c>
      <c r="J59" s="707"/>
    </row>
    <row r="60" spans="1:10" ht="51.75" thickBot="1" x14ac:dyDescent="0.25">
      <c r="A60" s="88" t="s">
        <v>46</v>
      </c>
      <c r="B60" s="677" t="s">
        <v>335</v>
      </c>
      <c r="C60" s="663" t="s">
        <v>287</v>
      </c>
      <c r="D60" s="625">
        <v>64</v>
      </c>
      <c r="E60" s="308" t="s">
        <v>10</v>
      </c>
      <c r="F60" s="678">
        <v>46</v>
      </c>
      <c r="G60" s="627">
        <f t="shared" si="1"/>
        <v>2944</v>
      </c>
      <c r="H60" s="627"/>
      <c r="I60" s="679" t="s">
        <v>409</v>
      </c>
      <c r="J60" s="706"/>
    </row>
    <row r="61" spans="1:10" ht="26.25" thickBot="1" x14ac:dyDescent="0.25">
      <c r="A61" s="128" t="s">
        <v>47</v>
      </c>
      <c r="B61" s="680" t="s">
        <v>90</v>
      </c>
      <c r="C61" s="681" t="s">
        <v>287</v>
      </c>
      <c r="D61" s="682">
        <v>162</v>
      </c>
      <c r="E61" s="683" t="s">
        <v>10</v>
      </c>
      <c r="F61" s="684">
        <v>50</v>
      </c>
      <c r="G61" s="685">
        <f t="shared" ref="G61:G64" si="2">D61*F61</f>
        <v>8100</v>
      </c>
      <c r="H61" s="685"/>
      <c r="I61" s="686" t="s">
        <v>24</v>
      </c>
      <c r="J61" s="706"/>
    </row>
    <row r="62" spans="1:10" ht="25.5" x14ac:dyDescent="0.2">
      <c r="A62" s="123" t="s">
        <v>345</v>
      </c>
      <c r="B62" s="348" t="s">
        <v>346</v>
      </c>
      <c r="C62" s="349" t="s">
        <v>324</v>
      </c>
      <c r="D62" s="350">
        <v>1615</v>
      </c>
      <c r="E62" s="290" t="s">
        <v>11</v>
      </c>
      <c r="F62" s="291">
        <v>0.59</v>
      </c>
      <c r="G62" s="351">
        <f t="shared" si="2"/>
        <v>952.84999999999991</v>
      </c>
      <c r="H62" s="384">
        <v>952.85</v>
      </c>
      <c r="I62" s="768" t="s">
        <v>348</v>
      </c>
      <c r="J62" s="767"/>
    </row>
    <row r="63" spans="1:10" x14ac:dyDescent="0.2">
      <c r="A63" s="160"/>
      <c r="B63" s="352" t="s">
        <v>347</v>
      </c>
      <c r="C63" s="353" t="s">
        <v>292</v>
      </c>
      <c r="D63" s="354">
        <v>60</v>
      </c>
      <c r="E63" s="202" t="s">
        <v>11</v>
      </c>
      <c r="F63" s="203">
        <v>0.35</v>
      </c>
      <c r="G63" s="355">
        <f t="shared" si="2"/>
        <v>21</v>
      </c>
      <c r="H63" s="385">
        <v>21</v>
      </c>
      <c r="I63" s="769"/>
      <c r="J63" s="748"/>
    </row>
    <row r="64" spans="1:10" ht="13.5" thickBot="1" x14ac:dyDescent="0.25">
      <c r="A64" s="163"/>
      <c r="B64" s="356">
        <v>2073</v>
      </c>
      <c r="C64" s="357" t="s">
        <v>292</v>
      </c>
      <c r="D64" s="358">
        <v>182</v>
      </c>
      <c r="E64" s="359" t="s">
        <v>11</v>
      </c>
      <c r="F64" s="283">
        <v>0.38</v>
      </c>
      <c r="G64" s="360">
        <f t="shared" si="2"/>
        <v>69.16</v>
      </c>
      <c r="H64" s="386">
        <v>69.16</v>
      </c>
      <c r="I64" s="770"/>
      <c r="J64" s="748"/>
    </row>
    <row r="65" spans="1:10" ht="13.5" thickBot="1" x14ac:dyDescent="0.25">
      <c r="A65" s="109"/>
      <c r="B65" s="21"/>
      <c r="C65" s="22"/>
      <c r="D65" s="116"/>
      <c r="E65" s="23"/>
      <c r="F65" s="161" t="s">
        <v>34</v>
      </c>
      <c r="G65" s="162">
        <f>SUM(G6:G64)</f>
        <v>645799.81666666677</v>
      </c>
      <c r="H65" s="361">
        <f>SUM(H6:H64)</f>
        <v>16161.710000000003</v>
      </c>
      <c r="I65" s="28"/>
      <c r="J65" s="107"/>
    </row>
    <row r="66" spans="1:10" x14ac:dyDescent="0.2">
      <c r="A66" s="109"/>
      <c r="B66" s="21"/>
      <c r="C66" s="22"/>
      <c r="D66" s="116"/>
      <c r="E66" s="23"/>
      <c r="F66" s="22"/>
      <c r="G66" s="24"/>
      <c r="H66" s="23"/>
      <c r="I66" s="25"/>
      <c r="J66" s="107"/>
    </row>
    <row r="67" spans="1:10" x14ac:dyDescent="0.2">
      <c r="A67" s="109"/>
      <c r="B67" s="21"/>
      <c r="C67" s="22"/>
      <c r="D67" s="116"/>
      <c r="E67" s="23"/>
      <c r="F67" s="22"/>
      <c r="G67" s="24"/>
      <c r="H67" s="23"/>
      <c r="I67" s="25"/>
      <c r="J67" s="107"/>
    </row>
    <row r="68" spans="1:10" ht="13.5" thickBot="1" x14ac:dyDescent="0.25">
      <c r="A68" s="147" t="s">
        <v>15</v>
      </c>
      <c r="B68" s="34"/>
      <c r="C68" s="16"/>
      <c r="D68" s="117"/>
      <c r="E68" s="15"/>
      <c r="F68" s="16"/>
      <c r="G68" s="64"/>
      <c r="H68" s="15"/>
      <c r="I68" s="63"/>
      <c r="J68" s="106"/>
    </row>
    <row r="69" spans="1:10" ht="39" thickBot="1" x14ac:dyDescent="0.25">
      <c r="A69" s="148" t="s">
        <v>1</v>
      </c>
      <c r="B69" s="149" t="s">
        <v>29</v>
      </c>
      <c r="C69" s="150" t="s">
        <v>20</v>
      </c>
      <c r="D69" s="151" t="s">
        <v>16</v>
      </c>
      <c r="E69" s="150" t="s">
        <v>21</v>
      </c>
      <c r="F69" s="149" t="s">
        <v>22</v>
      </c>
      <c r="G69" s="149" t="s">
        <v>4</v>
      </c>
      <c r="H69" s="149" t="s">
        <v>361</v>
      </c>
      <c r="I69" s="739" t="s">
        <v>23</v>
      </c>
      <c r="J69" s="712"/>
    </row>
    <row r="70" spans="1:10" ht="38.25" x14ac:dyDescent="0.2">
      <c r="A70" s="362" t="s">
        <v>352</v>
      </c>
      <c r="B70" s="363" t="s">
        <v>353</v>
      </c>
      <c r="C70" s="364" t="s">
        <v>354</v>
      </c>
      <c r="D70" s="365" t="s">
        <v>355</v>
      </c>
      <c r="E70" s="364">
        <v>32.72</v>
      </c>
      <c r="F70" s="366">
        <f>G70/E70</f>
        <v>248.4330684596577</v>
      </c>
      <c r="G70" s="367">
        <v>8128.73</v>
      </c>
      <c r="H70" s="367">
        <v>8328.73</v>
      </c>
      <c r="I70" s="740" t="s">
        <v>356</v>
      </c>
      <c r="J70" s="107"/>
    </row>
    <row r="71" spans="1:10" ht="64.5" thickBot="1" x14ac:dyDescent="0.25">
      <c r="A71" s="368" t="s">
        <v>144</v>
      </c>
      <c r="B71" s="308" t="s">
        <v>145</v>
      </c>
      <c r="C71" s="369" t="s">
        <v>146</v>
      </c>
      <c r="D71" s="370" t="s">
        <v>136</v>
      </c>
      <c r="E71" s="371">
        <v>55.11</v>
      </c>
      <c r="F71" s="372">
        <v>959.9</v>
      </c>
      <c r="G71" s="373">
        <v>52900</v>
      </c>
      <c r="H71" s="311" t="s">
        <v>374</v>
      </c>
      <c r="I71" s="741" t="s">
        <v>410</v>
      </c>
      <c r="J71" s="106"/>
    </row>
    <row r="72" spans="1:10" ht="13.5" thickBot="1" x14ac:dyDescent="0.25">
      <c r="A72" s="110"/>
      <c r="B72" s="12"/>
      <c r="C72" s="57"/>
      <c r="D72" s="114"/>
      <c r="E72" s="12"/>
      <c r="F72" s="121" t="s">
        <v>34</v>
      </c>
      <c r="G72" s="120">
        <f>SUM(G71:G71)</f>
        <v>52900</v>
      </c>
      <c r="H72" s="361">
        <f>SUM(H70:H71)</f>
        <v>8328.73</v>
      </c>
      <c r="I72" s="4"/>
      <c r="J72" s="107"/>
    </row>
    <row r="73" spans="1:10" x14ac:dyDescent="0.2">
      <c r="A73" s="110"/>
      <c r="B73" s="12"/>
      <c r="C73" s="57"/>
      <c r="D73" s="114"/>
      <c r="E73" s="12"/>
      <c r="F73" s="58"/>
      <c r="G73" s="59"/>
      <c r="H73" s="13"/>
      <c r="I73" s="4"/>
      <c r="J73" s="107"/>
    </row>
    <row r="74" spans="1:10" x14ac:dyDescent="0.2">
      <c r="A74" s="110"/>
      <c r="B74" s="12"/>
      <c r="C74" s="57"/>
      <c r="D74" s="114"/>
      <c r="E74" s="12"/>
      <c r="F74" s="58"/>
      <c r="G74" s="59"/>
      <c r="H74" s="13"/>
      <c r="I74" s="4"/>
      <c r="J74" s="107"/>
    </row>
    <row r="75" spans="1:10" x14ac:dyDescent="0.2">
      <c r="B75" s="6"/>
      <c r="C75" s="60"/>
      <c r="D75" s="118"/>
      <c r="E75" s="30"/>
      <c r="G75" s="376"/>
      <c r="I75" s="4"/>
      <c r="J75" s="106"/>
    </row>
    <row r="76" spans="1:10" ht="13.5" thickBot="1" x14ac:dyDescent="0.25">
      <c r="B76" s="6"/>
      <c r="C76" s="60"/>
      <c r="D76" s="118"/>
      <c r="E76" s="12"/>
      <c r="F76" s="51"/>
      <c r="G76" s="52"/>
      <c r="H76" s="30"/>
      <c r="I76" s="29"/>
      <c r="J76" s="106"/>
    </row>
    <row r="77" spans="1:10" ht="26.25" thickBot="1" x14ac:dyDescent="0.25">
      <c r="A77" s="166" t="s">
        <v>372</v>
      </c>
      <c r="B77" s="167"/>
      <c r="C77" s="7"/>
      <c r="D77" s="14"/>
      <c r="E77" s="7"/>
      <c r="F77" s="168"/>
      <c r="G77" s="165"/>
      <c r="H77" s="169"/>
      <c r="I77" s="170"/>
      <c r="J77" s="713"/>
    </row>
    <row r="78" spans="1:10" ht="26.25" thickBot="1" x14ac:dyDescent="0.25">
      <c r="A78" s="171" t="s">
        <v>1</v>
      </c>
      <c r="B78" s="377" t="s">
        <v>376</v>
      </c>
      <c r="C78" s="173" t="s">
        <v>377</v>
      </c>
      <c r="D78" s="172" t="s">
        <v>364</v>
      </c>
      <c r="E78" s="173" t="s">
        <v>365</v>
      </c>
      <c r="F78" s="174" t="s">
        <v>366</v>
      </c>
      <c r="G78" s="175" t="s">
        <v>367</v>
      </c>
      <c r="H78" s="176" t="s">
        <v>368</v>
      </c>
      <c r="I78" s="178" t="s">
        <v>369</v>
      </c>
      <c r="J78" s="714"/>
    </row>
    <row r="79" spans="1:10" ht="25.5" x14ac:dyDescent="0.2">
      <c r="A79" s="407" t="s">
        <v>39</v>
      </c>
      <c r="B79" s="387" t="s">
        <v>378</v>
      </c>
      <c r="C79" s="388" t="s">
        <v>379</v>
      </c>
      <c r="D79" s="389">
        <v>30.5</v>
      </c>
      <c r="E79" s="390" t="s">
        <v>374</v>
      </c>
      <c r="F79" s="391">
        <v>236</v>
      </c>
      <c r="G79" s="392">
        <v>1079.7</v>
      </c>
      <c r="H79" s="393">
        <v>1079.7</v>
      </c>
      <c r="I79" s="743" t="s">
        <v>380</v>
      </c>
      <c r="J79" s="715"/>
    </row>
    <row r="80" spans="1:10" ht="26.25" thickBot="1" x14ac:dyDescent="0.25">
      <c r="A80" s="701"/>
      <c r="B80" s="394" t="s">
        <v>383</v>
      </c>
      <c r="C80" s="395" t="s">
        <v>287</v>
      </c>
      <c r="D80" s="397">
        <v>19</v>
      </c>
      <c r="E80" s="399" t="s">
        <v>10</v>
      </c>
      <c r="F80" s="401">
        <v>42.45</v>
      </c>
      <c r="G80" s="402">
        <f>F80*D80</f>
        <v>806.55000000000007</v>
      </c>
      <c r="H80" s="687">
        <v>806.55</v>
      </c>
      <c r="I80" s="744" t="s">
        <v>382</v>
      </c>
      <c r="J80" s="715"/>
    </row>
    <row r="81" spans="1:10" ht="25.5" x14ac:dyDescent="0.2">
      <c r="A81" s="688" t="s">
        <v>40</v>
      </c>
      <c r="B81" s="288" t="s">
        <v>381</v>
      </c>
      <c r="C81" s="689" t="s">
        <v>287</v>
      </c>
      <c r="D81" s="690">
        <v>10</v>
      </c>
      <c r="E81" s="691" t="s">
        <v>10</v>
      </c>
      <c r="F81" s="403">
        <v>20.6</v>
      </c>
      <c r="G81" s="692">
        <v>206</v>
      </c>
      <c r="H81" s="351">
        <v>206</v>
      </c>
      <c r="I81" s="774" t="s">
        <v>382</v>
      </c>
      <c r="J81" s="715"/>
    </row>
    <row r="82" spans="1:10" x14ac:dyDescent="0.2">
      <c r="A82" s="693"/>
      <c r="B82" s="200" t="s">
        <v>384</v>
      </c>
      <c r="C82" s="396" t="s">
        <v>287</v>
      </c>
      <c r="D82" s="398">
        <v>11</v>
      </c>
      <c r="E82" s="400" t="s">
        <v>10</v>
      </c>
      <c r="F82" s="406">
        <v>20.6</v>
      </c>
      <c r="G82" s="404">
        <f>D82*F82</f>
        <v>226.60000000000002</v>
      </c>
      <c r="H82" s="355">
        <v>226.6</v>
      </c>
      <c r="I82" s="775"/>
      <c r="J82" s="715"/>
    </row>
    <row r="83" spans="1:10" ht="13.5" thickBot="1" x14ac:dyDescent="0.25">
      <c r="A83" s="694"/>
      <c r="B83" s="695" t="s">
        <v>385</v>
      </c>
      <c r="C83" s="696" t="s">
        <v>287</v>
      </c>
      <c r="D83" s="697">
        <v>9</v>
      </c>
      <c r="E83" s="698" t="s">
        <v>10</v>
      </c>
      <c r="F83" s="699">
        <v>20.6</v>
      </c>
      <c r="G83" s="700">
        <f>D83*F83</f>
        <v>185.4</v>
      </c>
      <c r="H83" s="360">
        <v>185.4</v>
      </c>
      <c r="I83" s="776"/>
      <c r="J83" s="715"/>
    </row>
    <row r="84" spans="1:10" ht="13.5" thickBot="1" x14ac:dyDescent="0.25">
      <c r="A84" s="427"/>
      <c r="C84" s="7"/>
      <c r="D84" s="7"/>
      <c r="E84" s="7"/>
      <c r="F84" s="7"/>
      <c r="G84" s="405"/>
      <c r="H84" s="7"/>
      <c r="I84" s="742"/>
      <c r="J84" s="715"/>
    </row>
    <row r="85" spans="1:10" ht="13.5" thickBot="1" x14ac:dyDescent="0.25">
      <c r="A85" s="7"/>
      <c r="B85" s="14"/>
      <c r="C85" s="7"/>
      <c r="D85" s="14"/>
      <c r="E85" s="7"/>
      <c r="F85" s="188" t="s">
        <v>34</v>
      </c>
      <c r="G85" s="189">
        <f>SUM(G79:G79)</f>
        <v>1079.7</v>
      </c>
      <c r="H85" s="190">
        <f>SUM(H79:H79)</f>
        <v>1079.7</v>
      </c>
      <c r="I85" s="170"/>
      <c r="J85" s="713"/>
    </row>
    <row r="86" spans="1:10" x14ac:dyDescent="0.2">
      <c r="A86" s="111"/>
      <c r="B86" s="6"/>
      <c r="C86" s="60"/>
      <c r="D86" s="114"/>
      <c r="E86" s="374"/>
      <c r="F86" s="375"/>
      <c r="G86" s="376"/>
      <c r="H86" s="374"/>
      <c r="I86" s="61"/>
      <c r="J86" s="106"/>
    </row>
    <row r="87" spans="1:10" x14ac:dyDescent="0.2">
      <c r="A87" s="111"/>
      <c r="B87" s="6"/>
      <c r="C87" s="60"/>
      <c r="D87" s="114"/>
      <c r="E87" s="374"/>
      <c r="F87" s="375"/>
      <c r="G87" s="376"/>
      <c r="H87" s="374"/>
      <c r="I87" s="61"/>
      <c r="J87" s="106"/>
    </row>
    <row r="88" spans="1:10" x14ac:dyDescent="0.2">
      <c r="A88" s="110" t="s">
        <v>35</v>
      </c>
      <c r="B88" s="6"/>
      <c r="C88" s="60"/>
      <c r="D88" s="118"/>
      <c r="E88" s="374"/>
      <c r="F88" s="375"/>
      <c r="G88" s="376"/>
      <c r="H88" s="374"/>
      <c r="I88" s="61"/>
      <c r="J88" s="106"/>
    </row>
    <row r="89" spans="1:10" x14ac:dyDescent="0.2">
      <c r="A89" s="111" t="s">
        <v>31</v>
      </c>
      <c r="B89" s="6"/>
      <c r="C89" s="60"/>
      <c r="D89" s="118"/>
      <c r="E89" s="30"/>
      <c r="F89" s="60"/>
      <c r="G89" s="62"/>
      <c r="H89" s="12"/>
      <c r="I89" s="61"/>
      <c r="J89" s="106"/>
    </row>
    <row r="90" spans="1:10" ht="13.5" thickBot="1" x14ac:dyDescent="0.25">
      <c r="A90" s="112" t="s">
        <v>32</v>
      </c>
      <c r="B90" s="6"/>
      <c r="C90" s="60"/>
      <c r="D90" s="118"/>
      <c r="E90" s="30"/>
      <c r="F90" s="60"/>
      <c r="G90" s="62"/>
      <c r="H90" s="30"/>
      <c r="I90" s="61"/>
      <c r="J90" s="106"/>
    </row>
    <row r="91" spans="1:10" ht="13.5" thickBot="1" x14ac:dyDescent="0.25">
      <c r="A91" s="112" t="s">
        <v>103</v>
      </c>
      <c r="B91" s="6"/>
      <c r="C91" s="60"/>
      <c r="D91" s="118"/>
      <c r="E91" s="30"/>
      <c r="F91" s="19" t="s">
        <v>34</v>
      </c>
      <c r="G91" s="20">
        <f>SUM(G65,G72,G85)</f>
        <v>699779.51666666672</v>
      </c>
      <c r="H91" s="361">
        <f>SUM(H65,H72,H85)</f>
        <v>25570.140000000003</v>
      </c>
      <c r="I91" s="61"/>
      <c r="J91" s="106"/>
    </row>
    <row r="92" spans="1:10" x14ac:dyDescent="0.2">
      <c r="A92" s="112" t="s">
        <v>33</v>
      </c>
      <c r="B92" s="6"/>
      <c r="C92" s="60"/>
      <c r="D92" s="118"/>
      <c r="E92" s="30"/>
      <c r="F92" s="153"/>
      <c r="G92" s="62"/>
      <c r="H92" s="30"/>
      <c r="I92" s="61"/>
      <c r="J92" s="106"/>
    </row>
    <row r="93" spans="1:10" x14ac:dyDescent="0.2">
      <c r="J93" s="716"/>
    </row>
    <row r="98" spans="1:9" x14ac:dyDescent="0.2">
      <c r="D98" s="415"/>
      <c r="E98" s="374"/>
      <c r="F98" s="375"/>
      <c r="G98" s="376"/>
      <c r="H98" s="374"/>
      <c r="I98" s="416"/>
    </row>
    <row r="99" spans="1:9" x14ac:dyDescent="0.2">
      <c r="D99" s="415"/>
      <c r="E99" s="374"/>
      <c r="F99" s="375"/>
      <c r="G99" s="376"/>
      <c r="H99" s="374"/>
      <c r="I99" s="416"/>
    </row>
    <row r="100" spans="1:9" x14ac:dyDescent="0.2">
      <c r="D100" s="415"/>
      <c r="E100" s="36"/>
      <c r="F100" s="36"/>
      <c r="G100" s="417"/>
      <c r="H100" s="418"/>
      <c r="I100" s="416"/>
    </row>
    <row r="101" spans="1:9" x14ac:dyDescent="0.2">
      <c r="A101" s="7"/>
      <c r="D101" s="415"/>
      <c r="E101" s="773"/>
      <c r="F101" s="773"/>
      <c r="G101" s="419"/>
      <c r="H101" s="169"/>
      <c r="I101" s="416"/>
    </row>
    <row r="102" spans="1:9" x14ac:dyDescent="0.2">
      <c r="A102" s="7"/>
      <c r="D102" s="415"/>
      <c r="E102" s="773"/>
      <c r="F102" s="773"/>
      <c r="G102" s="419"/>
      <c r="H102" s="169"/>
      <c r="I102" s="416"/>
    </row>
    <row r="103" spans="1:9" x14ac:dyDescent="0.2">
      <c r="A103" s="7"/>
      <c r="D103" s="415"/>
      <c r="E103" s="773"/>
      <c r="F103" s="773"/>
      <c r="G103" s="419"/>
      <c r="H103" s="169"/>
      <c r="I103" s="416"/>
    </row>
    <row r="104" spans="1:9" x14ac:dyDescent="0.2">
      <c r="A104" s="7"/>
      <c r="D104" s="415"/>
      <c r="E104" s="773"/>
      <c r="F104" s="773"/>
      <c r="G104" s="419"/>
      <c r="H104" s="169"/>
      <c r="I104" s="416"/>
    </row>
    <row r="105" spans="1:9" x14ac:dyDescent="0.2">
      <c r="A105" s="7"/>
      <c r="D105" s="415"/>
      <c r="E105" s="773"/>
      <c r="F105" s="773"/>
      <c r="G105" s="419"/>
      <c r="H105" s="169"/>
      <c r="I105" s="416"/>
    </row>
    <row r="106" spans="1:9" x14ac:dyDescent="0.2">
      <c r="D106" s="415"/>
      <c r="E106" s="374"/>
      <c r="F106" s="375"/>
      <c r="G106" s="376"/>
      <c r="H106" s="374"/>
      <c r="I106" s="416"/>
    </row>
    <row r="107" spans="1:9" x14ac:dyDescent="0.2">
      <c r="D107" s="415"/>
      <c r="E107" s="374"/>
      <c r="F107" s="375"/>
      <c r="G107" s="376"/>
      <c r="H107" s="374"/>
      <c r="I107" s="416"/>
    </row>
  </sheetData>
  <mergeCells count="34">
    <mergeCell ref="J62:J64"/>
    <mergeCell ref="I62:I64"/>
    <mergeCell ref="J45:J46"/>
    <mergeCell ref="I45:I46"/>
    <mergeCell ref="E105:F105"/>
    <mergeCell ref="E102:F102"/>
    <mergeCell ref="E101:F101"/>
    <mergeCell ref="E104:F104"/>
    <mergeCell ref="E103:F103"/>
    <mergeCell ref="I81:I83"/>
    <mergeCell ref="J24:J25"/>
    <mergeCell ref="H49:H50"/>
    <mergeCell ref="I49:I50"/>
    <mergeCell ref="J40:J41"/>
    <mergeCell ref="I24:I25"/>
    <mergeCell ref="H24:H25"/>
    <mergeCell ref="I40:I41"/>
    <mergeCell ref="H40:H41"/>
    <mergeCell ref="A1:I1"/>
    <mergeCell ref="J11:J13"/>
    <mergeCell ref="J49:J50"/>
    <mergeCell ref="H7:H9"/>
    <mergeCell ref="I7:I9"/>
    <mergeCell ref="H11:H13"/>
    <mergeCell ref="I18:I23"/>
    <mergeCell ref="J18:J23"/>
    <mergeCell ref="J7:J9"/>
    <mergeCell ref="I11:I13"/>
    <mergeCell ref="H15:H16"/>
    <mergeCell ref="I15:I16"/>
    <mergeCell ref="J15:J16"/>
    <mergeCell ref="H33:H34"/>
    <mergeCell ref="I33:I34"/>
    <mergeCell ref="J33:J34"/>
  </mergeCells>
  <phoneticPr fontId="0" type="noConversion"/>
  <pageMargins left="0.27559055118110237" right="0.15748031496062992" top="0.47244094488188981" bottom="0.82677165354330717" header="0.31496062992125984" footer="0.31496062992125984"/>
  <pageSetup paperSize="9" scale="59" fitToHeight="3" orientation="landscape" r:id="rId1"/>
  <headerFooter>
    <oddHeader>&amp;A</oddHeader>
    <oddFooter>Stran &amp;P od &amp;N</oddFooter>
  </headerFooter>
  <rowBreaks count="1" manualBreakCount="1">
    <brk id="36" max="9" man="1"/>
  </rowBreaks>
  <ignoredErrors>
    <ignoredError sqref="G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O183"/>
  <sheetViews>
    <sheetView view="pageBreakPreview" topLeftCell="A148" zoomScale="70" zoomScaleNormal="70" zoomScaleSheetLayoutView="70" workbookViewId="0">
      <selection activeCell="L170" sqref="L170"/>
    </sheetView>
  </sheetViews>
  <sheetFormatPr defaultRowHeight="12.75" x14ac:dyDescent="0.2"/>
  <cols>
    <col min="1" max="1" width="17.7109375" style="50" customWidth="1"/>
    <col min="2" max="2" width="17.7109375" style="47" customWidth="1"/>
    <col min="3" max="3" width="22.5703125" style="47" customWidth="1"/>
    <col min="4" max="4" width="10.42578125" style="47" customWidth="1"/>
    <col min="5" max="5" width="17" style="18" customWidth="1"/>
    <col min="6" max="6" width="14.85546875" style="138" customWidth="1"/>
    <col min="7" max="7" width="17.85546875" style="18" customWidth="1"/>
    <col min="8" max="8" width="13.7109375" style="18" customWidth="1"/>
    <col min="9" max="9" width="29.140625" style="105" customWidth="1"/>
    <col min="10" max="10" width="32.28515625" style="67" customWidth="1"/>
    <col min="11" max="11" width="24.85546875" style="48" customWidth="1"/>
    <col min="12" max="12" width="38.42578125" style="49" bestFit="1" customWidth="1"/>
    <col min="13" max="13" width="20.42578125" style="18" customWidth="1"/>
    <col min="14" max="16384" width="9.140625" style="18"/>
  </cols>
  <sheetData>
    <row r="1" spans="1:15" ht="18" customHeight="1" x14ac:dyDescent="0.25">
      <c r="A1" s="851" t="s">
        <v>411</v>
      </c>
      <c r="B1" s="852"/>
      <c r="C1" s="852"/>
      <c r="D1" s="852"/>
      <c r="E1" s="852"/>
      <c r="F1" s="852"/>
      <c r="G1" s="852"/>
      <c r="H1" s="852"/>
      <c r="I1" s="852"/>
      <c r="J1" s="852"/>
      <c r="K1" s="158"/>
      <c r="L1" s="37"/>
      <c r="M1" s="38"/>
    </row>
    <row r="2" spans="1:15" s="26" customFormat="1" ht="19.5" customHeight="1" x14ac:dyDescent="0.25">
      <c r="A2" s="860"/>
      <c r="B2" s="821"/>
      <c r="C2" s="821"/>
      <c r="D2" s="821"/>
      <c r="E2" s="821"/>
      <c r="F2" s="821"/>
      <c r="G2" s="821"/>
      <c r="H2" s="821"/>
      <c r="I2" s="821"/>
      <c r="J2" s="821"/>
      <c r="K2" s="159"/>
      <c r="L2" s="34"/>
      <c r="M2" s="17"/>
      <c r="O2" s="17"/>
    </row>
    <row r="3" spans="1:15" s="26" customFormat="1" ht="13.5" customHeight="1" thickBot="1" x14ac:dyDescent="0.3">
      <c r="A3" s="1"/>
      <c r="B3" s="39"/>
      <c r="C3" s="39"/>
      <c r="D3" s="39"/>
      <c r="E3" s="40"/>
      <c r="F3" s="129"/>
      <c r="G3" s="40"/>
      <c r="H3" s="40"/>
      <c r="I3" s="103"/>
      <c r="J3" s="68"/>
      <c r="K3" s="41"/>
      <c r="L3" s="34"/>
      <c r="N3" s="17"/>
    </row>
    <row r="4" spans="1:15" ht="13.5" thickBot="1" x14ac:dyDescent="0.25">
      <c r="A4" s="853" t="s">
        <v>0</v>
      </c>
      <c r="B4" s="854"/>
      <c r="C4" s="74"/>
      <c r="D4" s="43"/>
      <c r="E4" s="42"/>
      <c r="F4" s="130"/>
      <c r="G4" s="42"/>
      <c r="H4" s="164"/>
      <c r="I4" s="104"/>
      <c r="J4" s="66"/>
      <c r="K4" s="44"/>
      <c r="L4" s="34"/>
      <c r="M4" s="38"/>
    </row>
    <row r="5" spans="1:15" ht="26.25" customHeight="1" thickBot="1" x14ac:dyDescent="0.25">
      <c r="A5" s="3" t="s">
        <v>1</v>
      </c>
      <c r="B5" s="855" t="s">
        <v>2</v>
      </c>
      <c r="C5" s="856"/>
      <c r="D5" s="857"/>
      <c r="E5" s="2" t="s">
        <v>3</v>
      </c>
      <c r="F5" s="131" t="s">
        <v>36</v>
      </c>
      <c r="G5" s="73" t="s">
        <v>4</v>
      </c>
      <c r="H5" s="863" t="s">
        <v>361</v>
      </c>
      <c r="I5" s="861" t="s">
        <v>23</v>
      </c>
      <c r="J5" s="858" t="s">
        <v>6</v>
      </c>
      <c r="K5" s="866" t="s">
        <v>5</v>
      </c>
      <c r="L5" s="865"/>
      <c r="M5" s="38"/>
    </row>
    <row r="6" spans="1:15" ht="26.25" thickBot="1" x14ac:dyDescent="0.25">
      <c r="A6" s="77"/>
      <c r="B6" s="2" t="s">
        <v>7</v>
      </c>
      <c r="C6" s="2" t="s">
        <v>284</v>
      </c>
      <c r="D6" s="2" t="s">
        <v>37</v>
      </c>
      <c r="E6" s="75"/>
      <c r="F6" s="132" t="s">
        <v>8</v>
      </c>
      <c r="G6" s="76" t="s">
        <v>8</v>
      </c>
      <c r="H6" s="864"/>
      <c r="I6" s="862"/>
      <c r="J6" s="859"/>
      <c r="K6" s="867"/>
      <c r="L6" s="865"/>
      <c r="M6" s="45"/>
    </row>
    <row r="7" spans="1:15" ht="51" customHeight="1" x14ac:dyDescent="0.2">
      <c r="A7" s="79" t="s">
        <v>39</v>
      </c>
      <c r="B7" s="431" t="s">
        <v>51</v>
      </c>
      <c r="C7" s="432" t="s">
        <v>285</v>
      </c>
      <c r="D7" s="433">
        <v>270</v>
      </c>
      <c r="E7" s="434" t="s">
        <v>9</v>
      </c>
      <c r="F7" s="302">
        <v>6.83</v>
      </c>
      <c r="G7" s="435">
        <f t="shared" ref="G7:G71" si="0">D7*F7</f>
        <v>1844.1</v>
      </c>
      <c r="H7" s="436"/>
      <c r="I7" s="829" t="s">
        <v>121</v>
      </c>
      <c r="J7" s="312" t="s">
        <v>49</v>
      </c>
      <c r="K7" s="437"/>
      <c r="L7" s="868"/>
      <c r="M7" s="17"/>
    </row>
    <row r="8" spans="1:15" x14ac:dyDescent="0.2">
      <c r="A8" s="80"/>
      <c r="B8" s="431" t="s">
        <v>52</v>
      </c>
      <c r="C8" s="432" t="s">
        <v>286</v>
      </c>
      <c r="D8" s="433">
        <v>292</v>
      </c>
      <c r="E8" s="434" t="s">
        <v>9</v>
      </c>
      <c r="F8" s="302">
        <v>6.83</v>
      </c>
      <c r="G8" s="435">
        <f t="shared" si="0"/>
        <v>1994.3600000000001</v>
      </c>
      <c r="H8" s="304"/>
      <c r="I8" s="829"/>
      <c r="J8" s="312" t="s">
        <v>49</v>
      </c>
      <c r="K8" s="437"/>
      <c r="L8" s="868"/>
      <c r="M8" s="17"/>
    </row>
    <row r="9" spans="1:15" x14ac:dyDescent="0.2">
      <c r="A9" s="81"/>
      <c r="B9" s="438" t="s">
        <v>53</v>
      </c>
      <c r="C9" s="299" t="s">
        <v>287</v>
      </c>
      <c r="D9" s="300">
        <v>541</v>
      </c>
      <c r="E9" s="301" t="s">
        <v>9</v>
      </c>
      <c r="F9" s="302">
        <v>6.83</v>
      </c>
      <c r="G9" s="435">
        <f t="shared" si="0"/>
        <v>3695.03</v>
      </c>
      <c r="H9" s="304"/>
      <c r="I9" s="829"/>
      <c r="J9" s="312" t="s">
        <v>49</v>
      </c>
      <c r="K9" s="439"/>
      <c r="L9" s="868"/>
      <c r="M9" s="17"/>
    </row>
    <row r="10" spans="1:15" x14ac:dyDescent="0.2">
      <c r="A10" s="81"/>
      <c r="B10" s="438" t="s">
        <v>54</v>
      </c>
      <c r="C10" s="299" t="s">
        <v>287</v>
      </c>
      <c r="D10" s="300">
        <v>110</v>
      </c>
      <c r="E10" s="301" t="s">
        <v>11</v>
      </c>
      <c r="F10" s="302">
        <v>6.83</v>
      </c>
      <c r="G10" s="435">
        <f t="shared" si="0"/>
        <v>751.3</v>
      </c>
      <c r="H10" s="304"/>
      <c r="I10" s="829"/>
      <c r="J10" s="312" t="s">
        <v>49</v>
      </c>
      <c r="K10" s="439"/>
      <c r="L10" s="868"/>
      <c r="M10" s="17"/>
    </row>
    <row r="11" spans="1:15" ht="25.5" x14ac:dyDescent="0.2">
      <c r="A11" s="81"/>
      <c r="B11" s="438" t="s">
        <v>55</v>
      </c>
      <c r="C11" s="299" t="s">
        <v>287</v>
      </c>
      <c r="D11" s="300">
        <v>159</v>
      </c>
      <c r="E11" s="434" t="s">
        <v>82</v>
      </c>
      <c r="F11" s="302">
        <v>18.8</v>
      </c>
      <c r="G11" s="435">
        <f t="shared" si="0"/>
        <v>2989.2000000000003</v>
      </c>
      <c r="H11" s="304"/>
      <c r="I11" s="829"/>
      <c r="J11" s="312" t="s">
        <v>49</v>
      </c>
      <c r="K11" s="439"/>
      <c r="L11" s="868"/>
      <c r="M11" s="17"/>
    </row>
    <row r="12" spans="1:15" x14ac:dyDescent="0.2">
      <c r="A12" s="81"/>
      <c r="B12" s="440" t="s">
        <v>56</v>
      </c>
      <c r="C12" s="245" t="s">
        <v>286</v>
      </c>
      <c r="D12" s="246">
        <v>2</v>
      </c>
      <c r="E12" s="247" t="s">
        <v>10</v>
      </c>
      <c r="F12" s="248">
        <v>18.8</v>
      </c>
      <c r="G12" s="441">
        <f t="shared" si="0"/>
        <v>37.6</v>
      </c>
      <c r="H12" s="255"/>
      <c r="I12" s="829"/>
      <c r="J12" s="442" t="s">
        <v>49</v>
      </c>
      <c r="K12" s="443"/>
      <c r="L12" s="868"/>
      <c r="M12" s="17"/>
    </row>
    <row r="13" spans="1:15" ht="24.75" customHeight="1" x14ac:dyDescent="0.2">
      <c r="A13" s="81"/>
      <c r="B13" s="444" t="s">
        <v>58</v>
      </c>
      <c r="C13" s="445" t="s">
        <v>286</v>
      </c>
      <c r="D13" s="446">
        <v>28</v>
      </c>
      <c r="E13" s="447" t="s">
        <v>10</v>
      </c>
      <c r="F13" s="448">
        <v>18.8</v>
      </c>
      <c r="G13" s="449">
        <f t="shared" si="0"/>
        <v>526.4</v>
      </c>
      <c r="H13" s="304"/>
      <c r="I13" s="829"/>
      <c r="J13" s="450" t="s">
        <v>49</v>
      </c>
      <c r="K13" s="451"/>
      <c r="L13" s="702"/>
      <c r="M13" s="17"/>
    </row>
    <row r="14" spans="1:15" ht="24.75" customHeight="1" x14ac:dyDescent="0.2">
      <c r="A14" s="81"/>
      <c r="B14" s="438" t="s">
        <v>57</v>
      </c>
      <c r="C14" s="299" t="s">
        <v>286</v>
      </c>
      <c r="D14" s="300">
        <v>22</v>
      </c>
      <c r="E14" s="301" t="s">
        <v>10</v>
      </c>
      <c r="F14" s="302">
        <v>18.8</v>
      </c>
      <c r="G14" s="452">
        <f t="shared" si="0"/>
        <v>413.6</v>
      </c>
      <c r="H14" s="453"/>
      <c r="I14" s="829"/>
      <c r="J14" s="454" t="s">
        <v>49</v>
      </c>
      <c r="K14" s="455"/>
      <c r="L14" s="827"/>
      <c r="M14" s="17"/>
    </row>
    <row r="15" spans="1:15" x14ac:dyDescent="0.2">
      <c r="A15" s="82"/>
      <c r="B15" s="440" t="s">
        <v>59</v>
      </c>
      <c r="C15" s="245" t="s">
        <v>286</v>
      </c>
      <c r="D15" s="456">
        <v>7</v>
      </c>
      <c r="E15" s="440" t="s">
        <v>10</v>
      </c>
      <c r="F15" s="457">
        <v>18.8</v>
      </c>
      <c r="G15" s="441">
        <f t="shared" si="0"/>
        <v>131.6</v>
      </c>
      <c r="H15" s="255"/>
      <c r="I15" s="830"/>
      <c r="J15" s="442" t="s">
        <v>49</v>
      </c>
      <c r="K15" s="443"/>
      <c r="L15" s="821"/>
      <c r="M15" s="17"/>
    </row>
    <row r="16" spans="1:15" ht="40.5" customHeight="1" x14ac:dyDescent="0.2">
      <c r="A16" s="82"/>
      <c r="B16" s="458" t="s">
        <v>74</v>
      </c>
      <c r="C16" s="459" t="s">
        <v>287</v>
      </c>
      <c r="D16" s="460">
        <v>41</v>
      </c>
      <c r="E16" s="458" t="s">
        <v>10</v>
      </c>
      <c r="F16" s="461">
        <v>20</v>
      </c>
      <c r="G16" s="452">
        <f t="shared" si="0"/>
        <v>820</v>
      </c>
      <c r="H16" s="453"/>
      <c r="I16" s="798" t="s">
        <v>122</v>
      </c>
      <c r="J16" s="454" t="s">
        <v>49</v>
      </c>
      <c r="K16" s="462"/>
      <c r="L16" s="827"/>
      <c r="M16" s="17"/>
    </row>
    <row r="17" spans="1:13" ht="39.75" customHeight="1" x14ac:dyDescent="0.2">
      <c r="A17" s="82"/>
      <c r="B17" s="440" t="s">
        <v>75</v>
      </c>
      <c r="C17" s="463" t="s">
        <v>287</v>
      </c>
      <c r="D17" s="456">
        <v>62</v>
      </c>
      <c r="E17" s="440" t="s">
        <v>10</v>
      </c>
      <c r="F17" s="457">
        <v>20</v>
      </c>
      <c r="G17" s="441">
        <f t="shared" si="0"/>
        <v>1240</v>
      </c>
      <c r="H17" s="255"/>
      <c r="I17" s="789"/>
      <c r="J17" s="442" t="s">
        <v>49</v>
      </c>
      <c r="K17" s="464"/>
      <c r="L17" s="821"/>
      <c r="M17" s="17"/>
    </row>
    <row r="18" spans="1:13" ht="38.25" x14ac:dyDescent="0.2">
      <c r="A18" s="83"/>
      <c r="B18" s="444" t="s">
        <v>76</v>
      </c>
      <c r="C18" s="465" t="s">
        <v>287</v>
      </c>
      <c r="D18" s="466">
        <v>25</v>
      </c>
      <c r="E18" s="444" t="s">
        <v>10</v>
      </c>
      <c r="F18" s="467">
        <v>20</v>
      </c>
      <c r="G18" s="449">
        <f t="shared" si="0"/>
        <v>500</v>
      </c>
      <c r="H18" s="468"/>
      <c r="I18" s="469" t="s">
        <v>138</v>
      </c>
      <c r="J18" s="470" t="s">
        <v>49</v>
      </c>
      <c r="K18" s="471"/>
      <c r="L18" s="430"/>
      <c r="M18" s="17"/>
    </row>
    <row r="19" spans="1:13" ht="25.5" x14ac:dyDescent="0.2">
      <c r="A19" s="83"/>
      <c r="B19" s="444" t="s">
        <v>254</v>
      </c>
      <c r="C19" s="445" t="s">
        <v>287</v>
      </c>
      <c r="D19" s="446">
        <v>76</v>
      </c>
      <c r="E19" s="444" t="s">
        <v>255</v>
      </c>
      <c r="F19" s="448">
        <v>0</v>
      </c>
      <c r="G19" s="472">
        <v>0</v>
      </c>
      <c r="H19" s="468"/>
      <c r="I19" s="473" t="s">
        <v>289</v>
      </c>
      <c r="J19" s="470"/>
      <c r="K19" s="474" t="s">
        <v>288</v>
      </c>
      <c r="L19" s="427"/>
      <c r="M19" s="17"/>
    </row>
    <row r="20" spans="1:13" ht="51" x14ac:dyDescent="0.2">
      <c r="A20" s="84"/>
      <c r="B20" s="475" t="s">
        <v>182</v>
      </c>
      <c r="C20" s="476" t="s">
        <v>290</v>
      </c>
      <c r="D20" s="466">
        <v>1612</v>
      </c>
      <c r="E20" s="444" t="s">
        <v>183</v>
      </c>
      <c r="F20" s="448">
        <v>9.68</v>
      </c>
      <c r="G20" s="449">
        <f t="shared" ref="G20" si="1">D20*F20</f>
        <v>15604.16</v>
      </c>
      <c r="H20" s="468"/>
      <c r="I20" s="469" t="s">
        <v>184</v>
      </c>
      <c r="J20" s="470" t="s">
        <v>49</v>
      </c>
      <c r="K20" s="477" t="s">
        <v>185</v>
      </c>
      <c r="L20" s="107"/>
      <c r="M20" s="17"/>
    </row>
    <row r="21" spans="1:13" x14ac:dyDescent="0.2">
      <c r="A21" s="83"/>
      <c r="B21" s="298" t="s">
        <v>111</v>
      </c>
      <c r="C21" s="478" t="s">
        <v>287</v>
      </c>
      <c r="D21" s="479">
        <v>101</v>
      </c>
      <c r="E21" s="458" t="s">
        <v>11</v>
      </c>
      <c r="F21" s="302">
        <v>6.83</v>
      </c>
      <c r="G21" s="435">
        <v>0</v>
      </c>
      <c r="H21" s="304"/>
      <c r="I21" s="798" t="s">
        <v>121</v>
      </c>
      <c r="J21" s="480" t="s">
        <v>49</v>
      </c>
      <c r="K21" s="761" t="s">
        <v>291</v>
      </c>
      <c r="L21" s="827"/>
      <c r="M21" s="17"/>
    </row>
    <row r="22" spans="1:13" x14ac:dyDescent="0.2">
      <c r="A22" s="83"/>
      <c r="B22" s="298" t="s">
        <v>112</v>
      </c>
      <c r="C22" s="478" t="s">
        <v>287</v>
      </c>
      <c r="D22" s="479">
        <v>41</v>
      </c>
      <c r="E22" s="438" t="s">
        <v>9</v>
      </c>
      <c r="F22" s="302">
        <v>6.83</v>
      </c>
      <c r="G22" s="435">
        <v>0</v>
      </c>
      <c r="H22" s="304"/>
      <c r="I22" s="799"/>
      <c r="J22" s="480" t="s">
        <v>49</v>
      </c>
      <c r="K22" s="751"/>
      <c r="L22" s="821"/>
      <c r="M22" s="17"/>
    </row>
    <row r="23" spans="1:13" x14ac:dyDescent="0.2">
      <c r="A23" s="83"/>
      <c r="B23" s="298" t="s">
        <v>113</v>
      </c>
      <c r="C23" s="478" t="s">
        <v>287</v>
      </c>
      <c r="D23" s="479">
        <v>208</v>
      </c>
      <c r="E23" s="438" t="s">
        <v>9</v>
      </c>
      <c r="F23" s="302">
        <v>6.83</v>
      </c>
      <c r="G23" s="435">
        <v>0</v>
      </c>
      <c r="H23" s="304"/>
      <c r="I23" s="799"/>
      <c r="J23" s="480" t="s">
        <v>49</v>
      </c>
      <c r="K23" s="751"/>
      <c r="L23" s="821"/>
      <c r="M23" s="17"/>
    </row>
    <row r="24" spans="1:13" x14ac:dyDescent="0.2">
      <c r="A24" s="83"/>
      <c r="B24" s="298" t="s">
        <v>114</v>
      </c>
      <c r="C24" s="478" t="s">
        <v>287</v>
      </c>
      <c r="D24" s="479">
        <v>69</v>
      </c>
      <c r="E24" s="438" t="s">
        <v>9</v>
      </c>
      <c r="F24" s="302">
        <v>6.83</v>
      </c>
      <c r="G24" s="435">
        <v>0</v>
      </c>
      <c r="H24" s="304"/>
      <c r="I24" s="799"/>
      <c r="J24" s="480" t="s">
        <v>49</v>
      </c>
      <c r="K24" s="751"/>
      <c r="L24" s="821"/>
      <c r="M24" s="17"/>
    </row>
    <row r="25" spans="1:13" x14ac:dyDescent="0.2">
      <c r="A25" s="83"/>
      <c r="B25" s="298" t="s">
        <v>115</v>
      </c>
      <c r="C25" s="478" t="s">
        <v>287</v>
      </c>
      <c r="D25" s="479">
        <v>397</v>
      </c>
      <c r="E25" s="438" t="s">
        <v>117</v>
      </c>
      <c r="F25" s="302">
        <v>7.25</v>
      </c>
      <c r="G25" s="435">
        <v>0</v>
      </c>
      <c r="H25" s="304"/>
      <c r="I25" s="799"/>
      <c r="J25" s="480" t="s">
        <v>49</v>
      </c>
      <c r="K25" s="751"/>
      <c r="L25" s="821"/>
      <c r="M25" s="17"/>
    </row>
    <row r="26" spans="1:13" ht="26.25" thickBot="1" x14ac:dyDescent="0.25">
      <c r="A26" s="85"/>
      <c r="B26" s="305" t="s">
        <v>116</v>
      </c>
      <c r="C26" s="481" t="s">
        <v>290</v>
      </c>
      <c r="D26" s="482">
        <v>1041</v>
      </c>
      <c r="E26" s="483" t="s">
        <v>10</v>
      </c>
      <c r="F26" s="309">
        <v>18.8</v>
      </c>
      <c r="G26" s="484">
        <v>0</v>
      </c>
      <c r="H26" s="311"/>
      <c r="I26" s="800"/>
      <c r="J26" s="485" t="s">
        <v>49</v>
      </c>
      <c r="K26" s="765"/>
      <c r="L26" s="821"/>
      <c r="M26" s="17"/>
    </row>
    <row r="27" spans="1:13" ht="39.75" customHeight="1" x14ac:dyDescent="0.2">
      <c r="A27" s="86" t="s">
        <v>40</v>
      </c>
      <c r="B27" s="486" t="s">
        <v>60</v>
      </c>
      <c r="C27" s="487" t="s">
        <v>287</v>
      </c>
      <c r="D27" s="488">
        <v>765</v>
      </c>
      <c r="E27" s="489" t="s">
        <v>25</v>
      </c>
      <c r="F27" s="490">
        <v>0</v>
      </c>
      <c r="G27" s="491">
        <f t="shared" si="0"/>
        <v>0</v>
      </c>
      <c r="H27" s="436"/>
      <c r="I27" s="828" t="s">
        <v>139</v>
      </c>
      <c r="J27" s="492"/>
      <c r="K27" s="833" t="s">
        <v>123</v>
      </c>
      <c r="L27" s="824"/>
      <c r="M27" s="17"/>
    </row>
    <row r="28" spans="1:13" ht="37.5" customHeight="1" x14ac:dyDescent="0.2">
      <c r="A28" s="83"/>
      <c r="B28" s="493" t="s">
        <v>61</v>
      </c>
      <c r="C28" s="432" t="s">
        <v>290</v>
      </c>
      <c r="D28" s="300">
        <v>1738</v>
      </c>
      <c r="E28" s="494" t="s">
        <v>11</v>
      </c>
      <c r="F28" s="302">
        <v>0</v>
      </c>
      <c r="G28" s="303">
        <f t="shared" si="0"/>
        <v>0</v>
      </c>
      <c r="H28" s="304"/>
      <c r="I28" s="829"/>
      <c r="J28" s="312"/>
      <c r="K28" s="833"/>
      <c r="L28" s="824"/>
      <c r="M28" s="17"/>
    </row>
    <row r="29" spans="1:13" ht="25.5" x14ac:dyDescent="0.2">
      <c r="A29" s="83"/>
      <c r="B29" s="244" t="s">
        <v>62</v>
      </c>
      <c r="C29" s="495" t="s">
        <v>290</v>
      </c>
      <c r="D29" s="246">
        <v>2777</v>
      </c>
      <c r="E29" s="440" t="s">
        <v>11</v>
      </c>
      <c r="F29" s="248">
        <v>0</v>
      </c>
      <c r="G29" s="249">
        <f t="shared" si="0"/>
        <v>0</v>
      </c>
      <c r="H29" s="255"/>
      <c r="I29" s="829"/>
      <c r="J29" s="442"/>
      <c r="K29" s="834"/>
      <c r="L29" s="824"/>
      <c r="M29" s="17"/>
    </row>
    <row r="30" spans="1:13" ht="38.25" x14ac:dyDescent="0.2">
      <c r="A30" s="82"/>
      <c r="B30" s="475" t="s">
        <v>63</v>
      </c>
      <c r="C30" s="496" t="s">
        <v>290</v>
      </c>
      <c r="D30" s="446">
        <v>1049</v>
      </c>
      <c r="E30" s="444" t="s">
        <v>25</v>
      </c>
      <c r="F30" s="497">
        <v>0</v>
      </c>
      <c r="G30" s="472">
        <f t="shared" si="0"/>
        <v>0</v>
      </c>
      <c r="H30" s="255"/>
      <c r="I30" s="830"/>
      <c r="J30" s="450"/>
      <c r="K30" s="498" t="s">
        <v>123</v>
      </c>
      <c r="L30" s="34"/>
      <c r="M30" s="17"/>
    </row>
    <row r="31" spans="1:13" ht="51" x14ac:dyDescent="0.2">
      <c r="A31" s="82"/>
      <c r="B31" s="499" t="s">
        <v>71</v>
      </c>
      <c r="C31" s="445" t="s">
        <v>287</v>
      </c>
      <c r="D31" s="446">
        <v>115</v>
      </c>
      <c r="E31" s="447" t="s">
        <v>10</v>
      </c>
      <c r="F31" s="448">
        <v>22</v>
      </c>
      <c r="G31" s="449">
        <f t="shared" si="0"/>
        <v>2530</v>
      </c>
      <c r="H31" s="468"/>
      <c r="I31" s="473" t="s">
        <v>178</v>
      </c>
      <c r="J31" s="500" t="s">
        <v>49</v>
      </c>
      <c r="K31" s="498" t="s">
        <v>391</v>
      </c>
      <c r="L31" s="34"/>
      <c r="M31" s="17"/>
    </row>
    <row r="32" spans="1:13" x14ac:dyDescent="0.2">
      <c r="A32" s="82"/>
      <c r="B32" s="501" t="s">
        <v>159</v>
      </c>
      <c r="C32" s="459" t="s">
        <v>287</v>
      </c>
      <c r="D32" s="460">
        <v>68</v>
      </c>
      <c r="E32" s="458" t="s">
        <v>11</v>
      </c>
      <c r="F32" s="461">
        <v>20.13</v>
      </c>
      <c r="G32" s="452">
        <f t="shared" si="0"/>
        <v>1368.84</v>
      </c>
      <c r="H32" s="453"/>
      <c r="I32" s="798" t="s">
        <v>164</v>
      </c>
      <c r="J32" s="502" t="s">
        <v>49</v>
      </c>
      <c r="K32" s="833" t="s">
        <v>393</v>
      </c>
      <c r="L32" s="812"/>
      <c r="M32" s="17"/>
    </row>
    <row r="33" spans="1:14" x14ac:dyDescent="0.2">
      <c r="A33" s="82"/>
      <c r="B33" s="298" t="s">
        <v>160</v>
      </c>
      <c r="C33" s="478" t="s">
        <v>287</v>
      </c>
      <c r="D33" s="479">
        <v>153</v>
      </c>
      <c r="E33" s="438" t="s">
        <v>11</v>
      </c>
      <c r="F33" s="503">
        <v>20.13</v>
      </c>
      <c r="G33" s="435">
        <f t="shared" si="0"/>
        <v>3079.89</v>
      </c>
      <c r="H33" s="304"/>
      <c r="I33" s="799"/>
      <c r="J33" s="480" t="s">
        <v>49</v>
      </c>
      <c r="K33" s="833"/>
      <c r="L33" s="812"/>
      <c r="M33" s="17"/>
    </row>
    <row r="34" spans="1:14" x14ac:dyDescent="0.2">
      <c r="A34" s="82"/>
      <c r="B34" s="298" t="s">
        <v>161</v>
      </c>
      <c r="C34" s="478" t="s">
        <v>292</v>
      </c>
      <c r="D34" s="479">
        <v>18</v>
      </c>
      <c r="E34" s="438" t="s">
        <v>10</v>
      </c>
      <c r="F34" s="503">
        <v>20.13</v>
      </c>
      <c r="G34" s="435">
        <f t="shared" si="0"/>
        <v>362.34</v>
      </c>
      <c r="H34" s="304"/>
      <c r="I34" s="799"/>
      <c r="J34" s="480" t="s">
        <v>49</v>
      </c>
      <c r="K34" s="833"/>
      <c r="L34" s="812"/>
      <c r="M34" s="17"/>
    </row>
    <row r="35" spans="1:14" x14ac:dyDescent="0.2">
      <c r="A35" s="82"/>
      <c r="B35" s="298" t="s">
        <v>162</v>
      </c>
      <c r="C35" s="478" t="s">
        <v>287</v>
      </c>
      <c r="D35" s="479">
        <v>24</v>
      </c>
      <c r="E35" s="438" t="s">
        <v>25</v>
      </c>
      <c r="F35" s="503">
        <v>20.13</v>
      </c>
      <c r="G35" s="435">
        <f t="shared" si="0"/>
        <v>483.12</v>
      </c>
      <c r="H35" s="304"/>
      <c r="I35" s="799"/>
      <c r="J35" s="480" t="s">
        <v>49</v>
      </c>
      <c r="K35" s="833"/>
      <c r="L35" s="812"/>
      <c r="M35" s="17"/>
    </row>
    <row r="36" spans="1:14" x14ac:dyDescent="0.2">
      <c r="A36" s="82"/>
      <c r="B36" s="244" t="s">
        <v>163</v>
      </c>
      <c r="C36" s="463" t="s">
        <v>287</v>
      </c>
      <c r="D36" s="456">
        <v>21</v>
      </c>
      <c r="E36" s="440" t="s">
        <v>11</v>
      </c>
      <c r="F36" s="457">
        <v>20.13</v>
      </c>
      <c r="G36" s="441">
        <f t="shared" si="0"/>
        <v>422.72999999999996</v>
      </c>
      <c r="H36" s="255"/>
      <c r="I36" s="789"/>
      <c r="J36" s="504" t="s">
        <v>49</v>
      </c>
      <c r="K36" s="834"/>
      <c r="L36" s="812"/>
      <c r="M36" s="17"/>
    </row>
    <row r="37" spans="1:14" ht="63.75" x14ac:dyDescent="0.2">
      <c r="A37" s="83"/>
      <c r="B37" s="475" t="s">
        <v>72</v>
      </c>
      <c r="C37" s="496" t="s">
        <v>292</v>
      </c>
      <c r="D37" s="446">
        <v>101</v>
      </c>
      <c r="E37" s="447" t="s">
        <v>11</v>
      </c>
      <c r="F37" s="448">
        <v>15.8</v>
      </c>
      <c r="G37" s="472">
        <f t="shared" si="0"/>
        <v>1595.8000000000002</v>
      </c>
      <c r="H37" s="468"/>
      <c r="I37" s="469" t="s">
        <v>83</v>
      </c>
      <c r="J37" s="505" t="s">
        <v>73</v>
      </c>
      <c r="K37" s="498" t="s">
        <v>392</v>
      </c>
      <c r="L37" s="34"/>
      <c r="M37" s="17"/>
    </row>
    <row r="38" spans="1:14" ht="21.75" customHeight="1" x14ac:dyDescent="0.2">
      <c r="A38" s="83"/>
      <c r="B38" s="298" t="s">
        <v>77</v>
      </c>
      <c r="C38" s="299" t="s">
        <v>287</v>
      </c>
      <c r="D38" s="300">
        <v>33</v>
      </c>
      <c r="E38" s="301" t="s">
        <v>10</v>
      </c>
      <c r="F38" s="302">
        <v>70.2</v>
      </c>
      <c r="G38" s="303">
        <f t="shared" si="0"/>
        <v>2316.6</v>
      </c>
      <c r="H38" s="304"/>
      <c r="I38" s="798" t="s">
        <v>124</v>
      </c>
      <c r="J38" s="312" t="s">
        <v>49</v>
      </c>
      <c r="K38" s="831" t="s">
        <v>125</v>
      </c>
      <c r="L38" s="824"/>
      <c r="M38" s="17"/>
    </row>
    <row r="39" spans="1:14" ht="21" customHeight="1" x14ac:dyDescent="0.2">
      <c r="A39" s="83"/>
      <c r="B39" s="298" t="s">
        <v>78</v>
      </c>
      <c r="C39" s="299" t="s">
        <v>287</v>
      </c>
      <c r="D39" s="300">
        <v>92</v>
      </c>
      <c r="E39" s="301" t="s">
        <v>10</v>
      </c>
      <c r="F39" s="302">
        <v>70.2</v>
      </c>
      <c r="G39" s="303">
        <f t="shared" si="0"/>
        <v>6458.4000000000005</v>
      </c>
      <c r="H39" s="304"/>
      <c r="I39" s="799"/>
      <c r="J39" s="312" t="s">
        <v>49</v>
      </c>
      <c r="K39" s="831"/>
      <c r="L39" s="824"/>
      <c r="M39" s="17"/>
    </row>
    <row r="40" spans="1:14" ht="21.75" customHeight="1" x14ac:dyDescent="0.2">
      <c r="A40" s="83"/>
      <c r="B40" s="298" t="s">
        <v>79</v>
      </c>
      <c r="C40" s="299" t="s">
        <v>287</v>
      </c>
      <c r="D40" s="300">
        <v>4</v>
      </c>
      <c r="E40" s="301" t="s">
        <v>10</v>
      </c>
      <c r="F40" s="302">
        <v>70.2</v>
      </c>
      <c r="G40" s="303">
        <f t="shared" si="0"/>
        <v>280.8</v>
      </c>
      <c r="H40" s="304"/>
      <c r="I40" s="799"/>
      <c r="J40" s="312" t="s">
        <v>49</v>
      </c>
      <c r="K40" s="831"/>
      <c r="L40" s="824"/>
      <c r="M40" s="17"/>
    </row>
    <row r="41" spans="1:14" x14ac:dyDescent="0.2">
      <c r="A41" s="82"/>
      <c r="B41" s="298" t="s">
        <v>80</v>
      </c>
      <c r="C41" s="299" t="s">
        <v>287</v>
      </c>
      <c r="D41" s="300">
        <v>37</v>
      </c>
      <c r="E41" s="301" t="s">
        <v>10</v>
      </c>
      <c r="F41" s="302">
        <v>70.2</v>
      </c>
      <c r="G41" s="303">
        <f t="shared" si="0"/>
        <v>2597.4</v>
      </c>
      <c r="H41" s="304"/>
      <c r="I41" s="799"/>
      <c r="J41" s="312" t="s">
        <v>49</v>
      </c>
      <c r="K41" s="831"/>
      <c r="L41" s="824"/>
      <c r="M41" s="17"/>
    </row>
    <row r="42" spans="1:14" x14ac:dyDescent="0.2">
      <c r="A42" s="82"/>
      <c r="B42" s="506" t="s">
        <v>81</v>
      </c>
      <c r="C42" s="507" t="s">
        <v>287</v>
      </c>
      <c r="D42" s="246">
        <v>462</v>
      </c>
      <c r="E42" s="247" t="s">
        <v>25</v>
      </c>
      <c r="F42" s="248">
        <v>42.12</v>
      </c>
      <c r="G42" s="249">
        <f t="shared" si="0"/>
        <v>19459.439999999999</v>
      </c>
      <c r="H42" s="255"/>
      <c r="I42" s="789"/>
      <c r="J42" s="442" t="s">
        <v>49</v>
      </c>
      <c r="K42" s="832"/>
      <c r="L42" s="824"/>
      <c r="M42" s="17"/>
    </row>
    <row r="43" spans="1:14" ht="55.5" customHeight="1" x14ac:dyDescent="0.2">
      <c r="A43" s="82"/>
      <c r="B43" s="475" t="s">
        <v>177</v>
      </c>
      <c r="C43" s="496" t="s">
        <v>285</v>
      </c>
      <c r="D43" s="446">
        <v>592</v>
      </c>
      <c r="E43" s="447" t="s">
        <v>9</v>
      </c>
      <c r="F43" s="448">
        <v>20.13</v>
      </c>
      <c r="G43" s="472">
        <f>D43*F43</f>
        <v>11916.96</v>
      </c>
      <c r="H43" s="468"/>
      <c r="I43" s="508" t="s">
        <v>178</v>
      </c>
      <c r="J43" s="509" t="s">
        <v>49</v>
      </c>
      <c r="K43" s="510" t="s">
        <v>179</v>
      </c>
      <c r="L43" s="34"/>
      <c r="M43" s="17"/>
    </row>
    <row r="44" spans="1:14" ht="34.5" customHeight="1" x14ac:dyDescent="0.2">
      <c r="A44" s="82"/>
      <c r="B44" s="298" t="s">
        <v>118</v>
      </c>
      <c r="C44" s="299" t="s">
        <v>287</v>
      </c>
      <c r="D44" s="300">
        <v>590</v>
      </c>
      <c r="E44" s="301" t="s">
        <v>10</v>
      </c>
      <c r="F44" s="302">
        <v>20.13</v>
      </c>
      <c r="G44" s="303">
        <f t="shared" si="0"/>
        <v>11876.699999999999</v>
      </c>
      <c r="H44" s="304"/>
      <c r="I44" s="838" t="s">
        <v>140</v>
      </c>
      <c r="J44" s="511" t="s">
        <v>49</v>
      </c>
      <c r="K44" s="873" t="s">
        <v>394</v>
      </c>
      <c r="L44" s="812"/>
      <c r="M44" s="17"/>
      <c r="N44" s="38"/>
    </row>
    <row r="45" spans="1:14" ht="36" customHeight="1" x14ac:dyDescent="0.2">
      <c r="A45" s="82"/>
      <c r="B45" s="244">
        <v>206</v>
      </c>
      <c r="C45" s="245" t="s">
        <v>287</v>
      </c>
      <c r="D45" s="246">
        <v>498</v>
      </c>
      <c r="E45" s="247" t="s">
        <v>10</v>
      </c>
      <c r="F45" s="248">
        <v>20.13</v>
      </c>
      <c r="G45" s="249">
        <f t="shared" si="0"/>
        <v>10024.74</v>
      </c>
      <c r="H45" s="255"/>
      <c r="I45" s="839"/>
      <c r="J45" s="512" t="s">
        <v>49</v>
      </c>
      <c r="K45" s="874"/>
      <c r="L45" s="812"/>
      <c r="M45" s="17"/>
    </row>
    <row r="46" spans="1:14" x14ac:dyDescent="0.2">
      <c r="A46" s="82"/>
      <c r="B46" s="211" t="s">
        <v>216</v>
      </c>
      <c r="C46" s="260" t="s">
        <v>287</v>
      </c>
      <c r="D46" s="261">
        <v>185</v>
      </c>
      <c r="E46" s="214" t="s">
        <v>10</v>
      </c>
      <c r="F46" s="262">
        <v>20.13</v>
      </c>
      <c r="G46" s="263">
        <f t="shared" si="0"/>
        <v>3724.0499999999997</v>
      </c>
      <c r="H46" s="252">
        <v>3724.05</v>
      </c>
      <c r="I46" s="848" t="s">
        <v>293</v>
      </c>
      <c r="J46" s="268" t="s">
        <v>49</v>
      </c>
      <c r="K46" s="877"/>
      <c r="L46" s="812"/>
      <c r="M46" s="17"/>
    </row>
    <row r="47" spans="1:14" x14ac:dyDescent="0.2">
      <c r="A47" s="82"/>
      <c r="B47" s="191" t="s">
        <v>217</v>
      </c>
      <c r="C47" s="264" t="s">
        <v>287</v>
      </c>
      <c r="D47" s="265">
        <v>278</v>
      </c>
      <c r="E47" s="219" t="s">
        <v>10</v>
      </c>
      <c r="F47" s="266">
        <v>20.13</v>
      </c>
      <c r="G47" s="267">
        <f t="shared" si="0"/>
        <v>5596.1399999999994</v>
      </c>
      <c r="H47" s="254">
        <v>5596.14</v>
      </c>
      <c r="I47" s="849"/>
      <c r="J47" s="269" t="s">
        <v>49</v>
      </c>
      <c r="K47" s="878"/>
      <c r="L47" s="812"/>
      <c r="M47" s="17"/>
    </row>
    <row r="48" spans="1:14" x14ac:dyDescent="0.2">
      <c r="A48" s="82"/>
      <c r="B48" s="223" t="s">
        <v>229</v>
      </c>
      <c r="C48" s="224" t="s">
        <v>287</v>
      </c>
      <c r="D48" s="225">
        <v>15</v>
      </c>
      <c r="E48" s="226" t="s">
        <v>10</v>
      </c>
      <c r="F48" s="227">
        <v>20.13</v>
      </c>
      <c r="G48" s="228">
        <f t="shared" si="0"/>
        <v>301.95</v>
      </c>
      <c r="H48" s="251">
        <v>301.95</v>
      </c>
      <c r="I48" s="849"/>
      <c r="J48" s="229" t="s">
        <v>49</v>
      </c>
      <c r="K48" s="230"/>
      <c r="L48" s="106"/>
      <c r="M48" s="17"/>
    </row>
    <row r="49" spans="1:13" x14ac:dyDescent="0.2">
      <c r="A49" s="82"/>
      <c r="B49" s="223" t="s">
        <v>230</v>
      </c>
      <c r="C49" s="224" t="s">
        <v>287</v>
      </c>
      <c r="D49" s="225">
        <v>30</v>
      </c>
      <c r="E49" s="226" t="s">
        <v>10</v>
      </c>
      <c r="F49" s="227">
        <v>20.13</v>
      </c>
      <c r="G49" s="228">
        <f t="shared" si="0"/>
        <v>603.9</v>
      </c>
      <c r="H49" s="251">
        <v>603.9</v>
      </c>
      <c r="I49" s="849"/>
      <c r="J49" s="229" t="s">
        <v>49</v>
      </c>
      <c r="K49" s="230"/>
      <c r="L49" s="106"/>
      <c r="M49" s="17"/>
    </row>
    <row r="50" spans="1:13" ht="13.5" thickBot="1" x14ac:dyDescent="0.25">
      <c r="A50" s="87"/>
      <c r="B50" s="333" t="s">
        <v>234</v>
      </c>
      <c r="C50" s="334" t="s">
        <v>287</v>
      </c>
      <c r="D50" s="335">
        <v>115</v>
      </c>
      <c r="E50" s="336" t="s">
        <v>10</v>
      </c>
      <c r="F50" s="337">
        <v>20.13</v>
      </c>
      <c r="G50" s="338">
        <f t="shared" si="0"/>
        <v>2314.9499999999998</v>
      </c>
      <c r="H50" s="285">
        <v>2314.9499999999998</v>
      </c>
      <c r="I50" s="850"/>
      <c r="J50" s="339" t="s">
        <v>49</v>
      </c>
      <c r="K50" s="340"/>
      <c r="L50" s="106"/>
      <c r="M50" s="17"/>
    </row>
    <row r="51" spans="1:13" ht="47.25" customHeight="1" x14ac:dyDescent="0.2">
      <c r="A51" s="88" t="s">
        <v>41</v>
      </c>
      <c r="B51" s="513" t="s">
        <v>105</v>
      </c>
      <c r="C51" s="514" t="s">
        <v>287</v>
      </c>
      <c r="D51" s="515">
        <v>45</v>
      </c>
      <c r="E51" s="516" t="s">
        <v>10</v>
      </c>
      <c r="F51" s="517">
        <v>40</v>
      </c>
      <c r="G51" s="518">
        <f t="shared" si="0"/>
        <v>1800</v>
      </c>
      <c r="H51" s="519"/>
      <c r="I51" s="520" t="s">
        <v>188</v>
      </c>
      <c r="J51" s="521" t="s">
        <v>73</v>
      </c>
      <c r="K51" s="522"/>
      <c r="L51" s="107"/>
      <c r="M51" s="17"/>
    </row>
    <row r="52" spans="1:13" ht="51" customHeight="1" x14ac:dyDescent="0.2">
      <c r="A52" s="81"/>
      <c r="B52" s="211" t="s">
        <v>175</v>
      </c>
      <c r="C52" s="212" t="s">
        <v>287</v>
      </c>
      <c r="D52" s="213">
        <v>25</v>
      </c>
      <c r="E52" s="214" t="s">
        <v>10</v>
      </c>
      <c r="F52" s="215">
        <v>34</v>
      </c>
      <c r="G52" s="210">
        <f t="shared" si="0"/>
        <v>850</v>
      </c>
      <c r="H52" s="252">
        <v>852.25</v>
      </c>
      <c r="I52" s="846" t="s">
        <v>127</v>
      </c>
      <c r="J52" s="216" t="s">
        <v>49</v>
      </c>
      <c r="K52" s="217"/>
      <c r="L52" s="812"/>
      <c r="M52" s="17"/>
    </row>
    <row r="53" spans="1:13" x14ac:dyDescent="0.2">
      <c r="A53" s="81"/>
      <c r="B53" s="191" t="s">
        <v>174</v>
      </c>
      <c r="C53" s="218" t="s">
        <v>287</v>
      </c>
      <c r="D53" s="193">
        <v>2</v>
      </c>
      <c r="E53" s="219" t="s">
        <v>10</v>
      </c>
      <c r="F53" s="220">
        <v>34</v>
      </c>
      <c r="G53" s="195">
        <f t="shared" si="0"/>
        <v>68</v>
      </c>
      <c r="H53" s="253">
        <v>68.180000000000007</v>
      </c>
      <c r="I53" s="787"/>
      <c r="J53" s="221" t="s">
        <v>49</v>
      </c>
      <c r="K53" s="222"/>
      <c r="L53" s="812"/>
      <c r="M53" s="17"/>
    </row>
    <row r="54" spans="1:13" ht="24.75" customHeight="1" x14ac:dyDescent="0.2">
      <c r="A54" s="81"/>
      <c r="B54" s="211" t="s">
        <v>246</v>
      </c>
      <c r="C54" s="294" t="s">
        <v>287</v>
      </c>
      <c r="D54" s="213">
        <v>353</v>
      </c>
      <c r="E54" s="295" t="s">
        <v>10</v>
      </c>
      <c r="F54" s="296">
        <v>73.3</v>
      </c>
      <c r="G54" s="210">
        <f t="shared" si="0"/>
        <v>25874.899999999998</v>
      </c>
      <c r="H54" s="252">
        <v>9703.08</v>
      </c>
      <c r="I54" s="784" t="s">
        <v>294</v>
      </c>
      <c r="J54" s="297" t="s">
        <v>73</v>
      </c>
      <c r="K54" s="805" t="s">
        <v>413</v>
      </c>
      <c r="L54" s="812"/>
      <c r="M54" s="17"/>
    </row>
    <row r="55" spans="1:13" ht="25.5" customHeight="1" x14ac:dyDescent="0.2">
      <c r="A55" s="81"/>
      <c r="B55" s="298" t="s">
        <v>262</v>
      </c>
      <c r="C55" s="299" t="s">
        <v>287</v>
      </c>
      <c r="D55" s="300">
        <v>1757</v>
      </c>
      <c r="E55" s="301" t="s">
        <v>10</v>
      </c>
      <c r="F55" s="302">
        <v>18.329999999999998</v>
      </c>
      <c r="G55" s="303">
        <f t="shared" si="0"/>
        <v>32205.809999999998</v>
      </c>
      <c r="H55" s="304"/>
      <c r="I55" s="785"/>
      <c r="J55" s="312" t="s">
        <v>73</v>
      </c>
      <c r="K55" s="782"/>
      <c r="L55" s="812"/>
      <c r="M55" s="17"/>
    </row>
    <row r="56" spans="1:13" ht="27.75" customHeight="1" thickBot="1" x14ac:dyDescent="0.25">
      <c r="A56" s="90"/>
      <c r="B56" s="305" t="s">
        <v>263</v>
      </c>
      <c r="C56" s="306" t="s">
        <v>287</v>
      </c>
      <c r="D56" s="307">
        <v>2513</v>
      </c>
      <c r="E56" s="308" t="s">
        <v>10</v>
      </c>
      <c r="F56" s="309">
        <v>25.66</v>
      </c>
      <c r="G56" s="310">
        <f t="shared" si="0"/>
        <v>64483.58</v>
      </c>
      <c r="H56" s="311"/>
      <c r="I56" s="786"/>
      <c r="J56" s="313" t="s">
        <v>73</v>
      </c>
      <c r="K56" s="783"/>
      <c r="L56" s="812"/>
      <c r="M56" s="17"/>
    </row>
    <row r="57" spans="1:13" ht="42" customHeight="1" x14ac:dyDescent="0.2">
      <c r="A57" s="91" t="s">
        <v>42</v>
      </c>
      <c r="B57" s="513" t="s">
        <v>50</v>
      </c>
      <c r="C57" s="523" t="s">
        <v>287</v>
      </c>
      <c r="D57" s="524">
        <v>334</v>
      </c>
      <c r="E57" s="525" t="s">
        <v>10</v>
      </c>
      <c r="F57" s="526">
        <v>30</v>
      </c>
      <c r="G57" s="527">
        <f t="shared" si="0"/>
        <v>10020</v>
      </c>
      <c r="H57" s="519"/>
      <c r="I57" s="528" t="s">
        <v>141</v>
      </c>
      <c r="J57" s="529" t="s">
        <v>49</v>
      </c>
      <c r="K57" s="530" t="s">
        <v>395</v>
      </c>
      <c r="L57" s="34"/>
      <c r="M57" s="17"/>
    </row>
    <row r="58" spans="1:13" ht="69" customHeight="1" x14ac:dyDescent="0.2">
      <c r="A58" s="91"/>
      <c r="B58" s="199" t="s">
        <v>204</v>
      </c>
      <c r="C58" s="271" t="s">
        <v>292</v>
      </c>
      <c r="D58" s="275">
        <v>457</v>
      </c>
      <c r="E58" s="271" t="s">
        <v>11</v>
      </c>
      <c r="F58" s="272">
        <v>8.24</v>
      </c>
      <c r="G58" s="869">
        <v>1726.28</v>
      </c>
      <c r="H58" s="879">
        <v>1726.28</v>
      </c>
      <c r="I58" s="846" t="s">
        <v>295</v>
      </c>
      <c r="J58" s="871" t="s">
        <v>73</v>
      </c>
      <c r="K58" s="875" t="s">
        <v>336</v>
      </c>
      <c r="L58" s="812"/>
      <c r="M58" s="17"/>
    </row>
    <row r="59" spans="1:13" ht="74.25" customHeight="1" x14ac:dyDescent="0.2">
      <c r="A59" s="91"/>
      <c r="B59" s="191" t="s">
        <v>205</v>
      </c>
      <c r="C59" s="219" t="s">
        <v>292</v>
      </c>
      <c r="D59" s="265">
        <v>571</v>
      </c>
      <c r="E59" s="219" t="s">
        <v>11</v>
      </c>
      <c r="F59" s="266">
        <v>20.6</v>
      </c>
      <c r="G59" s="870"/>
      <c r="H59" s="880"/>
      <c r="I59" s="787"/>
      <c r="J59" s="872"/>
      <c r="K59" s="876"/>
      <c r="L59" s="812"/>
      <c r="M59" s="17"/>
    </row>
    <row r="60" spans="1:13" ht="38.25" x14ac:dyDescent="0.2">
      <c r="A60" s="81"/>
      <c r="B60" s="475" t="s">
        <v>187</v>
      </c>
      <c r="C60" s="465" t="s">
        <v>287</v>
      </c>
      <c r="D60" s="466">
        <v>9</v>
      </c>
      <c r="E60" s="444" t="s">
        <v>11</v>
      </c>
      <c r="F60" s="467">
        <v>26</v>
      </c>
      <c r="G60" s="449">
        <f t="shared" si="0"/>
        <v>234</v>
      </c>
      <c r="H60" s="468"/>
      <c r="I60" s="469" t="s">
        <v>86</v>
      </c>
      <c r="J60" s="531" t="s">
        <v>73</v>
      </c>
      <c r="K60" s="562" t="s">
        <v>396</v>
      </c>
      <c r="L60" s="427"/>
      <c r="M60" s="17"/>
    </row>
    <row r="61" spans="1:13" ht="29.25" customHeight="1" x14ac:dyDescent="0.2">
      <c r="A61" s="81"/>
      <c r="B61" s="298" t="s">
        <v>97</v>
      </c>
      <c r="C61" s="478" t="s">
        <v>287</v>
      </c>
      <c r="D61" s="479">
        <v>247</v>
      </c>
      <c r="E61" s="438" t="s">
        <v>10</v>
      </c>
      <c r="F61" s="503">
        <v>0</v>
      </c>
      <c r="G61" s="435">
        <f t="shared" si="0"/>
        <v>0</v>
      </c>
      <c r="H61" s="304"/>
      <c r="I61" s="798" t="s">
        <v>128</v>
      </c>
      <c r="J61" s="532"/>
      <c r="K61" s="815" t="s">
        <v>129</v>
      </c>
      <c r="L61" s="821"/>
      <c r="M61" s="17"/>
    </row>
    <row r="62" spans="1:13" ht="29.25" customHeight="1" x14ac:dyDescent="0.2">
      <c r="A62" s="81"/>
      <c r="B62" s="298" t="s">
        <v>98</v>
      </c>
      <c r="C62" s="478" t="s">
        <v>287</v>
      </c>
      <c r="D62" s="479">
        <v>90</v>
      </c>
      <c r="E62" s="438" t="s">
        <v>10</v>
      </c>
      <c r="F62" s="503">
        <v>0</v>
      </c>
      <c r="G62" s="435">
        <f t="shared" si="0"/>
        <v>0</v>
      </c>
      <c r="H62" s="304"/>
      <c r="I62" s="799"/>
      <c r="J62" s="532"/>
      <c r="K62" s="815"/>
      <c r="L62" s="821"/>
      <c r="M62" s="17"/>
    </row>
    <row r="63" spans="1:13" ht="29.25" customHeight="1" x14ac:dyDescent="0.2">
      <c r="A63" s="81"/>
      <c r="B63" s="298" t="s">
        <v>99</v>
      </c>
      <c r="C63" s="478" t="s">
        <v>287</v>
      </c>
      <c r="D63" s="479">
        <v>46</v>
      </c>
      <c r="E63" s="438" t="s">
        <v>10</v>
      </c>
      <c r="F63" s="503">
        <v>0</v>
      </c>
      <c r="G63" s="435">
        <f t="shared" si="0"/>
        <v>0</v>
      </c>
      <c r="H63" s="304"/>
      <c r="I63" s="799"/>
      <c r="J63" s="532"/>
      <c r="K63" s="815"/>
      <c r="L63" s="821"/>
      <c r="M63" s="17"/>
    </row>
    <row r="64" spans="1:13" ht="29.25" customHeight="1" x14ac:dyDescent="0.2">
      <c r="A64" s="81"/>
      <c r="B64" s="298" t="s">
        <v>100</v>
      </c>
      <c r="C64" s="478" t="s">
        <v>287</v>
      </c>
      <c r="D64" s="479">
        <v>48</v>
      </c>
      <c r="E64" s="438" t="s">
        <v>10</v>
      </c>
      <c r="F64" s="503">
        <v>0</v>
      </c>
      <c r="G64" s="435">
        <f t="shared" si="0"/>
        <v>0</v>
      </c>
      <c r="H64" s="304"/>
      <c r="I64" s="799"/>
      <c r="J64" s="532"/>
      <c r="K64" s="815"/>
      <c r="L64" s="821"/>
      <c r="M64" s="17"/>
    </row>
    <row r="65" spans="1:13" ht="29.25" customHeight="1" x14ac:dyDescent="0.2">
      <c r="A65" s="81"/>
      <c r="B65" s="244" t="s">
        <v>101</v>
      </c>
      <c r="C65" s="463" t="s">
        <v>287</v>
      </c>
      <c r="D65" s="456">
        <v>62</v>
      </c>
      <c r="E65" s="440" t="s">
        <v>10</v>
      </c>
      <c r="F65" s="457">
        <v>0</v>
      </c>
      <c r="G65" s="441">
        <f t="shared" si="0"/>
        <v>0</v>
      </c>
      <c r="H65" s="255"/>
      <c r="I65" s="789"/>
      <c r="J65" s="533"/>
      <c r="K65" s="820"/>
      <c r="L65" s="821"/>
      <c r="M65" s="17"/>
    </row>
    <row r="66" spans="1:13" x14ac:dyDescent="0.2">
      <c r="A66" s="81"/>
      <c r="B66" s="298" t="s">
        <v>224</v>
      </c>
      <c r="C66" s="478" t="s">
        <v>286</v>
      </c>
      <c r="D66" s="479">
        <v>818</v>
      </c>
      <c r="E66" s="438" t="s">
        <v>84</v>
      </c>
      <c r="F66" s="503">
        <v>13</v>
      </c>
      <c r="G66" s="435">
        <f>122*F66</f>
        <v>1586</v>
      </c>
      <c r="H66" s="304"/>
      <c r="I66" s="810" t="s">
        <v>297</v>
      </c>
      <c r="J66" s="532" t="s">
        <v>73</v>
      </c>
      <c r="K66" s="761" t="s">
        <v>397</v>
      </c>
      <c r="L66" s="804"/>
      <c r="M66" s="17"/>
    </row>
    <row r="67" spans="1:13" x14ac:dyDescent="0.2">
      <c r="A67" s="81"/>
      <c r="B67" s="298" t="s">
        <v>225</v>
      </c>
      <c r="C67" s="478" t="s">
        <v>286</v>
      </c>
      <c r="D67" s="479">
        <v>1125</v>
      </c>
      <c r="E67" s="438" t="s">
        <v>226</v>
      </c>
      <c r="F67" s="503">
        <v>13</v>
      </c>
      <c r="G67" s="435">
        <f>1062*F67</f>
        <v>13806</v>
      </c>
      <c r="H67" s="304"/>
      <c r="I67" s="799"/>
      <c r="J67" s="532" t="s">
        <v>73</v>
      </c>
      <c r="K67" s="751"/>
      <c r="L67" s="804"/>
      <c r="M67" s="17"/>
    </row>
    <row r="68" spans="1:13" ht="38.25" x14ac:dyDescent="0.2">
      <c r="A68" s="92"/>
      <c r="B68" s="298" t="s">
        <v>227</v>
      </c>
      <c r="C68" s="534" t="s">
        <v>296</v>
      </c>
      <c r="D68" s="479">
        <v>2933</v>
      </c>
      <c r="E68" s="438" t="s">
        <v>84</v>
      </c>
      <c r="F68" s="503">
        <v>10</v>
      </c>
      <c r="G68" s="435">
        <f t="shared" si="0"/>
        <v>29330</v>
      </c>
      <c r="H68" s="304"/>
      <c r="I68" s="799"/>
      <c r="J68" s="532" t="s">
        <v>73</v>
      </c>
      <c r="K68" s="751"/>
      <c r="L68" s="804"/>
      <c r="M68" s="17"/>
    </row>
    <row r="69" spans="1:13" x14ac:dyDescent="0.2">
      <c r="A69" s="81"/>
      <c r="B69" s="244" t="s">
        <v>228</v>
      </c>
      <c r="C69" s="463" t="s">
        <v>287</v>
      </c>
      <c r="D69" s="456">
        <v>335</v>
      </c>
      <c r="E69" s="440" t="s">
        <v>208</v>
      </c>
      <c r="F69" s="457">
        <v>20</v>
      </c>
      <c r="G69" s="441">
        <f t="shared" si="0"/>
        <v>6700</v>
      </c>
      <c r="H69" s="255"/>
      <c r="I69" s="789"/>
      <c r="J69" s="533" t="s">
        <v>73</v>
      </c>
      <c r="K69" s="752"/>
      <c r="L69" s="804"/>
      <c r="M69" s="17"/>
    </row>
    <row r="70" spans="1:13" ht="36" customHeight="1" x14ac:dyDescent="0.2">
      <c r="A70" s="93"/>
      <c r="B70" s="298" t="s">
        <v>166</v>
      </c>
      <c r="C70" s="478" t="s">
        <v>287</v>
      </c>
      <c r="D70" s="479">
        <v>111</v>
      </c>
      <c r="E70" s="438" t="s">
        <v>9</v>
      </c>
      <c r="F70" s="503">
        <v>7.35</v>
      </c>
      <c r="G70" s="435">
        <f t="shared" si="0"/>
        <v>815.84999999999991</v>
      </c>
      <c r="H70" s="304"/>
      <c r="I70" s="810" t="s">
        <v>298</v>
      </c>
      <c r="J70" s="532" t="s">
        <v>49</v>
      </c>
      <c r="K70" s="761" t="s">
        <v>398</v>
      </c>
      <c r="L70" s="811"/>
      <c r="M70" s="17"/>
    </row>
    <row r="71" spans="1:13" ht="36" customHeight="1" thickBot="1" x14ac:dyDescent="0.25">
      <c r="A71" s="81"/>
      <c r="B71" s="305" t="s">
        <v>167</v>
      </c>
      <c r="C71" s="535" t="s">
        <v>287</v>
      </c>
      <c r="D71" s="482">
        <v>160</v>
      </c>
      <c r="E71" s="536" t="s">
        <v>85</v>
      </c>
      <c r="F71" s="537">
        <v>12.88</v>
      </c>
      <c r="G71" s="484">
        <f t="shared" si="0"/>
        <v>2060.8000000000002</v>
      </c>
      <c r="H71" s="311"/>
      <c r="I71" s="800"/>
      <c r="J71" s="538" t="s">
        <v>49</v>
      </c>
      <c r="K71" s="765"/>
      <c r="L71" s="811"/>
      <c r="M71" s="17"/>
    </row>
    <row r="72" spans="1:13" ht="38.25" x14ac:dyDescent="0.2">
      <c r="A72" s="94" t="s">
        <v>43</v>
      </c>
      <c r="B72" s="513" t="s">
        <v>64</v>
      </c>
      <c r="C72" s="523" t="s">
        <v>287</v>
      </c>
      <c r="D72" s="524">
        <v>509</v>
      </c>
      <c r="E72" s="525" t="s">
        <v>9</v>
      </c>
      <c r="F72" s="526">
        <v>7.35</v>
      </c>
      <c r="G72" s="527">
        <f t="shared" ref="G72:G161" si="2">D72*F72</f>
        <v>3741.1499999999996</v>
      </c>
      <c r="H72" s="519"/>
      <c r="I72" s="847" t="s">
        <v>130</v>
      </c>
      <c r="J72" s="539" t="s">
        <v>49</v>
      </c>
      <c r="K72" s="563" t="s">
        <v>399</v>
      </c>
      <c r="L72" s="34"/>
      <c r="M72" s="17"/>
    </row>
    <row r="73" spans="1:13" x14ac:dyDescent="0.2">
      <c r="A73" s="81"/>
      <c r="B73" s="475" t="s">
        <v>65</v>
      </c>
      <c r="C73" s="465" t="s">
        <v>287</v>
      </c>
      <c r="D73" s="466">
        <v>37</v>
      </c>
      <c r="E73" s="444" t="s">
        <v>9</v>
      </c>
      <c r="F73" s="467">
        <v>7.35</v>
      </c>
      <c r="G73" s="449">
        <f t="shared" si="2"/>
        <v>271.95</v>
      </c>
      <c r="H73" s="304"/>
      <c r="I73" s="799"/>
      <c r="J73" s="540" t="s">
        <v>49</v>
      </c>
      <c r="K73" s="464"/>
      <c r="L73" s="703"/>
      <c r="M73" s="17"/>
    </row>
    <row r="74" spans="1:13" x14ac:dyDescent="0.2">
      <c r="A74" s="81"/>
      <c r="B74" s="475" t="s">
        <v>66</v>
      </c>
      <c r="C74" s="465" t="s">
        <v>286</v>
      </c>
      <c r="D74" s="466">
        <v>19</v>
      </c>
      <c r="E74" s="444" t="s">
        <v>9</v>
      </c>
      <c r="F74" s="467">
        <v>7.35</v>
      </c>
      <c r="G74" s="449">
        <f t="shared" si="2"/>
        <v>139.65</v>
      </c>
      <c r="H74" s="468"/>
      <c r="I74" s="799"/>
      <c r="J74" s="540" t="s">
        <v>49</v>
      </c>
      <c r="K74" s="464"/>
      <c r="L74" s="703"/>
      <c r="M74" s="17"/>
    </row>
    <row r="75" spans="1:13" x14ac:dyDescent="0.2">
      <c r="A75" s="81"/>
      <c r="B75" s="475" t="s">
        <v>67</v>
      </c>
      <c r="C75" s="465" t="s">
        <v>287</v>
      </c>
      <c r="D75" s="466">
        <v>139</v>
      </c>
      <c r="E75" s="444" t="s">
        <v>9</v>
      </c>
      <c r="F75" s="467">
        <v>7.35</v>
      </c>
      <c r="G75" s="449">
        <f>D75*F75</f>
        <v>1021.65</v>
      </c>
      <c r="H75" s="468"/>
      <c r="I75" s="789"/>
      <c r="J75" s="540" t="s">
        <v>49</v>
      </c>
      <c r="K75" s="464"/>
      <c r="L75" s="703"/>
      <c r="M75" s="17"/>
    </row>
    <row r="76" spans="1:13" ht="12.75" customHeight="1" x14ac:dyDescent="0.2">
      <c r="A76" s="81"/>
      <c r="B76" s="501" t="s">
        <v>68</v>
      </c>
      <c r="C76" s="541" t="s">
        <v>287</v>
      </c>
      <c r="D76" s="542">
        <v>88</v>
      </c>
      <c r="E76" s="541" t="s">
        <v>10</v>
      </c>
      <c r="F76" s="543">
        <v>21.4</v>
      </c>
      <c r="G76" s="544">
        <f t="shared" si="2"/>
        <v>1883.1999999999998</v>
      </c>
      <c r="H76" s="453"/>
      <c r="I76" s="798" t="s">
        <v>131</v>
      </c>
      <c r="J76" s="545" t="s">
        <v>49</v>
      </c>
      <c r="K76" s="807" t="s">
        <v>399</v>
      </c>
      <c r="L76" s="812"/>
      <c r="M76" s="17"/>
    </row>
    <row r="77" spans="1:13" x14ac:dyDescent="0.2">
      <c r="A77" s="81"/>
      <c r="B77" s="298" t="s">
        <v>168</v>
      </c>
      <c r="C77" s="301" t="s">
        <v>287</v>
      </c>
      <c r="D77" s="300">
        <v>39</v>
      </c>
      <c r="E77" s="301" t="s">
        <v>10</v>
      </c>
      <c r="F77" s="302">
        <v>21.4</v>
      </c>
      <c r="G77" s="303">
        <f t="shared" si="2"/>
        <v>834.59999999999991</v>
      </c>
      <c r="H77" s="304"/>
      <c r="I77" s="799"/>
      <c r="J77" s="546" t="s">
        <v>49</v>
      </c>
      <c r="K77" s="808"/>
      <c r="L77" s="812"/>
      <c r="M77" s="17"/>
    </row>
    <row r="78" spans="1:13" x14ac:dyDescent="0.2">
      <c r="A78" s="81"/>
      <c r="B78" s="298" t="s">
        <v>337</v>
      </c>
      <c r="C78" s="301" t="s">
        <v>287</v>
      </c>
      <c r="D78" s="300">
        <v>317</v>
      </c>
      <c r="E78" s="301" t="s">
        <v>9</v>
      </c>
      <c r="F78" s="302">
        <v>7.35</v>
      </c>
      <c r="G78" s="303">
        <f t="shared" si="2"/>
        <v>2329.9499999999998</v>
      </c>
      <c r="H78" s="304"/>
      <c r="I78" s="799"/>
      <c r="J78" s="546" t="s">
        <v>49</v>
      </c>
      <c r="K78" s="808"/>
      <c r="L78" s="106"/>
      <c r="M78" s="17"/>
    </row>
    <row r="79" spans="1:13" x14ac:dyDescent="0.2">
      <c r="A79" s="81"/>
      <c r="B79" s="298" t="s">
        <v>338</v>
      </c>
      <c r="C79" s="301" t="s">
        <v>286</v>
      </c>
      <c r="D79" s="300">
        <v>1</v>
      </c>
      <c r="E79" s="301" t="s">
        <v>9</v>
      </c>
      <c r="F79" s="302">
        <v>7.35</v>
      </c>
      <c r="G79" s="303">
        <f t="shared" si="2"/>
        <v>7.35</v>
      </c>
      <c r="H79" s="304"/>
      <c r="I79" s="799"/>
      <c r="J79" s="546" t="s">
        <v>49</v>
      </c>
      <c r="K79" s="808"/>
      <c r="L79" s="106"/>
      <c r="M79" s="17"/>
    </row>
    <row r="80" spans="1:13" x14ac:dyDescent="0.2">
      <c r="A80" s="81"/>
      <c r="B80" s="298" t="s">
        <v>339</v>
      </c>
      <c r="C80" s="301" t="s">
        <v>287</v>
      </c>
      <c r="D80" s="300">
        <v>31</v>
      </c>
      <c r="E80" s="301" t="s">
        <v>9</v>
      </c>
      <c r="F80" s="302">
        <v>7.35</v>
      </c>
      <c r="G80" s="303">
        <f t="shared" si="2"/>
        <v>227.85</v>
      </c>
      <c r="H80" s="304"/>
      <c r="I80" s="799"/>
      <c r="J80" s="546" t="s">
        <v>49</v>
      </c>
      <c r="K80" s="808"/>
      <c r="L80" s="106"/>
      <c r="M80" s="17"/>
    </row>
    <row r="81" spans="1:13" x14ac:dyDescent="0.2">
      <c r="A81" s="81"/>
      <c r="B81" s="244" t="s">
        <v>340</v>
      </c>
      <c r="C81" s="247" t="s">
        <v>286</v>
      </c>
      <c r="D81" s="246">
        <v>9</v>
      </c>
      <c r="E81" s="247" t="s">
        <v>9</v>
      </c>
      <c r="F81" s="248">
        <v>7.35</v>
      </c>
      <c r="G81" s="249">
        <f t="shared" si="2"/>
        <v>66.149999999999991</v>
      </c>
      <c r="H81" s="304"/>
      <c r="I81" s="799"/>
      <c r="J81" s="250" t="s">
        <v>49</v>
      </c>
      <c r="K81" s="809"/>
      <c r="L81" s="106"/>
      <c r="M81" s="17"/>
    </row>
    <row r="82" spans="1:13" x14ac:dyDescent="0.2">
      <c r="A82" s="81"/>
      <c r="B82" s="475" t="s">
        <v>69</v>
      </c>
      <c r="C82" s="447" t="s">
        <v>286</v>
      </c>
      <c r="D82" s="446">
        <v>173</v>
      </c>
      <c r="E82" s="447" t="s">
        <v>10</v>
      </c>
      <c r="F82" s="448">
        <v>21.4</v>
      </c>
      <c r="G82" s="472">
        <f t="shared" si="2"/>
        <v>3702.2</v>
      </c>
      <c r="H82" s="468"/>
      <c r="I82" s="789"/>
      <c r="J82" s="547" t="s">
        <v>49</v>
      </c>
      <c r="K82" s="471"/>
      <c r="L82" s="34"/>
      <c r="M82" s="17"/>
    </row>
    <row r="83" spans="1:13" ht="26.25" customHeight="1" x14ac:dyDescent="0.2">
      <c r="A83" s="81"/>
      <c r="B83" s="501" t="s">
        <v>206</v>
      </c>
      <c r="C83" s="459" t="s">
        <v>287</v>
      </c>
      <c r="D83" s="542">
        <v>146</v>
      </c>
      <c r="E83" s="458" t="s">
        <v>9</v>
      </c>
      <c r="F83" s="461">
        <v>7.35</v>
      </c>
      <c r="G83" s="452">
        <f t="shared" si="2"/>
        <v>1073.0999999999999</v>
      </c>
      <c r="H83" s="453"/>
      <c r="I83" s="810" t="s">
        <v>300</v>
      </c>
      <c r="J83" s="545" t="s">
        <v>49</v>
      </c>
      <c r="K83" s="822" t="s">
        <v>301</v>
      </c>
      <c r="L83" s="804"/>
      <c r="M83" s="17"/>
    </row>
    <row r="84" spans="1:13" ht="29.25" customHeight="1" x14ac:dyDescent="0.2">
      <c r="A84" s="81"/>
      <c r="B84" s="244" t="s">
        <v>207</v>
      </c>
      <c r="C84" s="463" t="s">
        <v>286</v>
      </c>
      <c r="D84" s="246">
        <v>1</v>
      </c>
      <c r="E84" s="440" t="s">
        <v>9</v>
      </c>
      <c r="F84" s="457">
        <v>7.35</v>
      </c>
      <c r="G84" s="441">
        <f t="shared" si="2"/>
        <v>7.35</v>
      </c>
      <c r="H84" s="255"/>
      <c r="I84" s="789"/>
      <c r="J84" s="250" t="s">
        <v>49</v>
      </c>
      <c r="K84" s="823"/>
      <c r="L84" s="804"/>
      <c r="M84" s="17"/>
    </row>
    <row r="85" spans="1:13" ht="42" customHeight="1" x14ac:dyDescent="0.2">
      <c r="A85" s="81"/>
      <c r="B85" s="475" t="s">
        <v>104</v>
      </c>
      <c r="C85" s="445" t="s">
        <v>286</v>
      </c>
      <c r="D85" s="446">
        <v>33</v>
      </c>
      <c r="E85" s="447" t="s">
        <v>9</v>
      </c>
      <c r="F85" s="448">
        <v>7.35</v>
      </c>
      <c r="G85" s="472">
        <f t="shared" si="2"/>
        <v>242.54999999999998</v>
      </c>
      <c r="H85" s="468"/>
      <c r="I85" s="548" t="s">
        <v>131</v>
      </c>
      <c r="J85" s="549" t="s">
        <v>49</v>
      </c>
      <c r="K85" s="550"/>
      <c r="L85" s="703"/>
      <c r="M85" s="17"/>
    </row>
    <row r="86" spans="1:13" ht="12.75" customHeight="1" x14ac:dyDescent="0.2">
      <c r="A86" s="81"/>
      <c r="B86" s="199" t="s">
        <v>218</v>
      </c>
      <c r="C86" s="200" t="s">
        <v>287</v>
      </c>
      <c r="D86" s="201">
        <v>156</v>
      </c>
      <c r="E86" s="202" t="s">
        <v>10</v>
      </c>
      <c r="F86" s="203">
        <v>21.4</v>
      </c>
      <c r="G86" s="204">
        <f t="shared" si="2"/>
        <v>3338.3999999999996</v>
      </c>
      <c r="H86" s="254">
        <v>3338.4</v>
      </c>
      <c r="I86" s="784" t="s">
        <v>131</v>
      </c>
      <c r="J86" s="238" t="s">
        <v>49</v>
      </c>
      <c r="K86" s="805" t="s">
        <v>373</v>
      </c>
      <c r="L86" s="812"/>
      <c r="M86" s="17"/>
    </row>
    <row r="87" spans="1:13" ht="12.75" customHeight="1" x14ac:dyDescent="0.2">
      <c r="A87" s="81"/>
      <c r="B87" s="199" t="s">
        <v>219</v>
      </c>
      <c r="C87" s="200" t="s">
        <v>287</v>
      </c>
      <c r="D87" s="201">
        <v>152</v>
      </c>
      <c r="E87" s="202" t="s">
        <v>10</v>
      </c>
      <c r="F87" s="203">
        <v>21.4</v>
      </c>
      <c r="G87" s="204">
        <f t="shared" si="2"/>
        <v>3252.7999999999997</v>
      </c>
      <c r="H87" s="254">
        <v>3252.8</v>
      </c>
      <c r="I87" s="785"/>
      <c r="J87" s="238" t="s">
        <v>49</v>
      </c>
      <c r="K87" s="782"/>
      <c r="L87" s="812"/>
      <c r="M87" s="17"/>
    </row>
    <row r="88" spans="1:13" ht="12.75" customHeight="1" x14ac:dyDescent="0.2">
      <c r="A88" s="81"/>
      <c r="B88" s="244" t="s">
        <v>220</v>
      </c>
      <c r="C88" s="245" t="s">
        <v>287</v>
      </c>
      <c r="D88" s="246">
        <v>47</v>
      </c>
      <c r="E88" s="247" t="s">
        <v>10</v>
      </c>
      <c r="F88" s="248">
        <v>21.4</v>
      </c>
      <c r="G88" s="249">
        <f t="shared" si="2"/>
        <v>1005.8</v>
      </c>
      <c r="H88" s="255" t="s">
        <v>374</v>
      </c>
      <c r="I88" s="787"/>
      <c r="J88" s="250" t="s">
        <v>49</v>
      </c>
      <c r="K88" s="806"/>
      <c r="L88" s="812"/>
      <c r="M88" s="17"/>
    </row>
    <row r="89" spans="1:13" ht="45" customHeight="1" thickBot="1" x14ac:dyDescent="0.25">
      <c r="A89" s="90"/>
      <c r="B89" s="551" t="str">
        <f>"16/1"</f>
        <v>16/1</v>
      </c>
      <c r="C89" s="306" t="s">
        <v>287</v>
      </c>
      <c r="D89" s="307">
        <v>18</v>
      </c>
      <c r="E89" s="308" t="s">
        <v>10</v>
      </c>
      <c r="F89" s="309">
        <v>21.4</v>
      </c>
      <c r="G89" s="310">
        <f t="shared" si="2"/>
        <v>385.2</v>
      </c>
      <c r="H89" s="311"/>
      <c r="I89" s="552" t="s">
        <v>302</v>
      </c>
      <c r="J89" s="553" t="s">
        <v>49</v>
      </c>
      <c r="K89" s="554" t="s">
        <v>303</v>
      </c>
      <c r="L89" s="34"/>
      <c r="M89" s="17"/>
    </row>
    <row r="90" spans="1:13" ht="25.5" x14ac:dyDescent="0.2">
      <c r="A90" s="95" t="s">
        <v>44</v>
      </c>
      <c r="B90" s="555" t="s">
        <v>191</v>
      </c>
      <c r="C90" s="556" t="s">
        <v>290</v>
      </c>
      <c r="D90" s="488">
        <v>1425</v>
      </c>
      <c r="E90" s="557" t="s">
        <v>10</v>
      </c>
      <c r="F90" s="490">
        <v>0</v>
      </c>
      <c r="G90" s="491">
        <f t="shared" si="2"/>
        <v>0</v>
      </c>
      <c r="H90" s="304"/>
      <c r="I90" s="799" t="s">
        <v>192</v>
      </c>
      <c r="J90" s="558"/>
      <c r="K90" s="559"/>
      <c r="L90" s="821"/>
      <c r="M90" s="17"/>
    </row>
    <row r="91" spans="1:13" ht="18.75" customHeight="1" x14ac:dyDescent="0.2">
      <c r="A91" s="81"/>
      <c r="B91" s="298" t="s">
        <v>193</v>
      </c>
      <c r="C91" s="299" t="s">
        <v>287</v>
      </c>
      <c r="D91" s="300">
        <v>1282</v>
      </c>
      <c r="E91" s="301" t="s">
        <v>10</v>
      </c>
      <c r="F91" s="302">
        <v>0</v>
      </c>
      <c r="G91" s="303">
        <f t="shared" si="2"/>
        <v>0</v>
      </c>
      <c r="H91" s="304"/>
      <c r="I91" s="799"/>
      <c r="J91" s="546"/>
      <c r="K91" s="559"/>
      <c r="L91" s="821"/>
      <c r="M91" s="17"/>
    </row>
    <row r="92" spans="1:13" ht="18.75" customHeight="1" x14ac:dyDescent="0.2">
      <c r="A92" s="81"/>
      <c r="B92" s="298" t="s">
        <v>194</v>
      </c>
      <c r="C92" s="299" t="s">
        <v>287</v>
      </c>
      <c r="D92" s="300">
        <v>744</v>
      </c>
      <c r="E92" s="301" t="s">
        <v>10</v>
      </c>
      <c r="F92" s="302">
        <v>0</v>
      </c>
      <c r="G92" s="303">
        <f t="shared" si="2"/>
        <v>0</v>
      </c>
      <c r="H92" s="304"/>
      <c r="I92" s="799"/>
      <c r="J92" s="546"/>
      <c r="K92" s="559"/>
      <c r="L92" s="821"/>
      <c r="M92" s="17"/>
    </row>
    <row r="93" spans="1:13" ht="18.75" customHeight="1" x14ac:dyDescent="0.2">
      <c r="A93" s="81"/>
      <c r="B93" s="298" t="s">
        <v>195</v>
      </c>
      <c r="C93" s="299" t="s">
        <v>287</v>
      </c>
      <c r="D93" s="300">
        <v>601</v>
      </c>
      <c r="E93" s="301" t="s">
        <v>10</v>
      </c>
      <c r="F93" s="302">
        <v>0</v>
      </c>
      <c r="G93" s="303">
        <f t="shared" si="2"/>
        <v>0</v>
      </c>
      <c r="H93" s="304"/>
      <c r="I93" s="799"/>
      <c r="J93" s="546"/>
      <c r="K93" s="559"/>
      <c r="L93" s="821"/>
      <c r="M93" s="17"/>
    </row>
    <row r="94" spans="1:13" ht="18.75" customHeight="1" x14ac:dyDescent="0.2">
      <c r="A94" s="81"/>
      <c r="B94" s="298" t="s">
        <v>196</v>
      </c>
      <c r="C94" s="299" t="s">
        <v>287</v>
      </c>
      <c r="D94" s="300">
        <v>886</v>
      </c>
      <c r="E94" s="301" t="s">
        <v>10</v>
      </c>
      <c r="F94" s="302">
        <v>0</v>
      </c>
      <c r="G94" s="303">
        <f t="shared" si="2"/>
        <v>0</v>
      </c>
      <c r="H94" s="304"/>
      <c r="I94" s="799"/>
      <c r="J94" s="546"/>
      <c r="K94" s="559"/>
      <c r="L94" s="821"/>
      <c r="M94" s="17"/>
    </row>
    <row r="95" spans="1:13" ht="18.75" customHeight="1" x14ac:dyDescent="0.2">
      <c r="A95" s="81"/>
      <c r="B95" s="298" t="s">
        <v>197</v>
      </c>
      <c r="C95" s="299" t="s">
        <v>287</v>
      </c>
      <c r="D95" s="300">
        <v>316</v>
      </c>
      <c r="E95" s="301" t="s">
        <v>10</v>
      </c>
      <c r="F95" s="302">
        <v>0</v>
      </c>
      <c r="G95" s="303">
        <f t="shared" si="2"/>
        <v>0</v>
      </c>
      <c r="H95" s="304"/>
      <c r="I95" s="799"/>
      <c r="J95" s="546"/>
      <c r="K95" s="559"/>
      <c r="L95" s="821"/>
      <c r="M95" s="17"/>
    </row>
    <row r="96" spans="1:13" ht="18.75" customHeight="1" x14ac:dyDescent="0.2">
      <c r="A96" s="81"/>
      <c r="B96" s="298" t="s">
        <v>198</v>
      </c>
      <c r="C96" s="299" t="s">
        <v>287</v>
      </c>
      <c r="D96" s="300">
        <v>585</v>
      </c>
      <c r="E96" s="301" t="s">
        <v>10</v>
      </c>
      <c r="F96" s="302">
        <v>0</v>
      </c>
      <c r="G96" s="303">
        <f t="shared" si="2"/>
        <v>0</v>
      </c>
      <c r="H96" s="304"/>
      <c r="I96" s="799"/>
      <c r="J96" s="546"/>
      <c r="K96" s="559"/>
      <c r="L96" s="821"/>
      <c r="M96" s="17"/>
    </row>
    <row r="97" spans="1:13" ht="18.75" customHeight="1" x14ac:dyDescent="0.2">
      <c r="A97" s="81"/>
      <c r="B97" s="298">
        <v>465</v>
      </c>
      <c r="C97" s="299" t="s">
        <v>287</v>
      </c>
      <c r="D97" s="300">
        <v>2381</v>
      </c>
      <c r="E97" s="301" t="s">
        <v>10</v>
      </c>
      <c r="F97" s="302">
        <v>0</v>
      </c>
      <c r="G97" s="303">
        <f t="shared" si="2"/>
        <v>0</v>
      </c>
      <c r="H97" s="304"/>
      <c r="I97" s="799"/>
      <c r="J97" s="546"/>
      <c r="K97" s="559"/>
      <c r="L97" s="821"/>
      <c r="M97" s="17"/>
    </row>
    <row r="98" spans="1:13" ht="19.5" customHeight="1" x14ac:dyDescent="0.2">
      <c r="A98" s="81"/>
      <c r="B98" s="298" t="s">
        <v>199</v>
      </c>
      <c r="C98" s="299" t="s">
        <v>287</v>
      </c>
      <c r="D98" s="300">
        <v>1894</v>
      </c>
      <c r="E98" s="301" t="s">
        <v>10</v>
      </c>
      <c r="F98" s="302">
        <v>0</v>
      </c>
      <c r="G98" s="303">
        <f t="shared" si="2"/>
        <v>0</v>
      </c>
      <c r="H98" s="304"/>
      <c r="I98" s="799"/>
      <c r="J98" s="546"/>
      <c r="K98" s="559"/>
      <c r="L98" s="821"/>
      <c r="M98" s="17"/>
    </row>
    <row r="99" spans="1:13" ht="21" customHeight="1" x14ac:dyDescent="0.2">
      <c r="A99" s="81"/>
      <c r="B99" s="244">
        <v>584</v>
      </c>
      <c r="C99" s="245" t="s">
        <v>287</v>
      </c>
      <c r="D99" s="246">
        <v>11509</v>
      </c>
      <c r="E99" s="247" t="s">
        <v>10</v>
      </c>
      <c r="F99" s="248">
        <v>0</v>
      </c>
      <c r="G99" s="249">
        <f t="shared" si="2"/>
        <v>0</v>
      </c>
      <c r="H99" s="255"/>
      <c r="I99" s="789"/>
      <c r="J99" s="250"/>
      <c r="K99" s="560"/>
      <c r="L99" s="821"/>
      <c r="M99" s="17"/>
    </row>
    <row r="100" spans="1:13" ht="38.25" x14ac:dyDescent="0.2">
      <c r="A100" s="81"/>
      <c r="B100" s="475" t="s">
        <v>200</v>
      </c>
      <c r="C100" s="445" t="s">
        <v>287</v>
      </c>
      <c r="D100" s="446">
        <v>997</v>
      </c>
      <c r="E100" s="447" t="s">
        <v>10</v>
      </c>
      <c r="F100" s="448">
        <v>0</v>
      </c>
      <c r="G100" s="472">
        <v>0</v>
      </c>
      <c r="H100" s="468"/>
      <c r="I100" s="469" t="s">
        <v>201</v>
      </c>
      <c r="J100" s="547"/>
      <c r="K100" s="561"/>
      <c r="L100" s="34"/>
      <c r="M100" s="17"/>
    </row>
    <row r="101" spans="1:13" ht="38.25" x14ac:dyDescent="0.2">
      <c r="A101" s="81"/>
      <c r="B101" s="191" t="s">
        <v>342</v>
      </c>
      <c r="C101" s="192" t="s">
        <v>287</v>
      </c>
      <c r="D101" s="193">
        <v>1046</v>
      </c>
      <c r="E101" s="192" t="s">
        <v>10</v>
      </c>
      <c r="F101" s="194">
        <v>9</v>
      </c>
      <c r="G101" s="195">
        <f>D101*F101/18</f>
        <v>523</v>
      </c>
      <c r="H101" s="253">
        <v>523</v>
      </c>
      <c r="I101" s="196" t="s">
        <v>343</v>
      </c>
      <c r="J101" s="197" t="s">
        <v>49</v>
      </c>
      <c r="K101" s="198" t="s">
        <v>344</v>
      </c>
      <c r="L101" s="703"/>
      <c r="M101" s="17"/>
    </row>
    <row r="102" spans="1:13" x14ac:dyDescent="0.2">
      <c r="A102" s="93"/>
      <c r="B102" s="298" t="s">
        <v>209</v>
      </c>
      <c r="C102" s="299" t="s">
        <v>287</v>
      </c>
      <c r="D102" s="300">
        <v>123</v>
      </c>
      <c r="E102" s="301" t="s">
        <v>10</v>
      </c>
      <c r="F102" s="302">
        <v>22.27</v>
      </c>
      <c r="G102" s="303">
        <f>D102*F102</f>
        <v>2739.21</v>
      </c>
      <c r="H102" s="304"/>
      <c r="I102" s="784" t="s">
        <v>304</v>
      </c>
      <c r="J102" s="454" t="s">
        <v>49</v>
      </c>
      <c r="K102" s="764" t="s">
        <v>390</v>
      </c>
      <c r="L102" s="813"/>
      <c r="M102" s="17"/>
    </row>
    <row r="103" spans="1:13" x14ac:dyDescent="0.2">
      <c r="A103" s="93"/>
      <c r="B103" s="244" t="s">
        <v>210</v>
      </c>
      <c r="C103" s="245" t="s">
        <v>287</v>
      </c>
      <c r="D103" s="246">
        <v>22</v>
      </c>
      <c r="E103" s="247" t="s">
        <v>10</v>
      </c>
      <c r="F103" s="248">
        <v>22.27</v>
      </c>
      <c r="G103" s="249">
        <f>D103*F103</f>
        <v>489.94</v>
      </c>
      <c r="H103" s="304"/>
      <c r="I103" s="785"/>
      <c r="J103" s="442" t="s">
        <v>49</v>
      </c>
      <c r="K103" s="752"/>
      <c r="L103" s="804"/>
      <c r="M103" s="17"/>
    </row>
    <row r="104" spans="1:13" x14ac:dyDescent="0.2">
      <c r="A104" s="93"/>
      <c r="B104" s="199" t="s">
        <v>211</v>
      </c>
      <c r="C104" s="200" t="s">
        <v>287</v>
      </c>
      <c r="D104" s="201">
        <v>366</v>
      </c>
      <c r="E104" s="202" t="s">
        <v>10</v>
      </c>
      <c r="F104" s="203">
        <v>22.27</v>
      </c>
      <c r="G104" s="204">
        <f t="shared" ref="G104:G105" si="3">D104*F104</f>
        <v>8150.82</v>
      </c>
      <c r="H104" s="252">
        <v>8150.82</v>
      </c>
      <c r="I104" s="785"/>
      <c r="J104" s="206" t="s">
        <v>49</v>
      </c>
      <c r="K104" s="258"/>
      <c r="L104" s="812"/>
      <c r="M104" s="17"/>
    </row>
    <row r="105" spans="1:13" x14ac:dyDescent="0.2">
      <c r="A105" s="93"/>
      <c r="B105" s="191" t="s">
        <v>212</v>
      </c>
      <c r="C105" s="205" t="s">
        <v>287</v>
      </c>
      <c r="D105" s="193">
        <v>2</v>
      </c>
      <c r="E105" s="192" t="s">
        <v>10</v>
      </c>
      <c r="F105" s="194">
        <v>22.27</v>
      </c>
      <c r="G105" s="195">
        <f t="shared" si="3"/>
        <v>44.54</v>
      </c>
      <c r="H105" s="253">
        <v>44.54</v>
      </c>
      <c r="I105" s="787"/>
      <c r="J105" s="208" t="s">
        <v>49</v>
      </c>
      <c r="K105" s="259"/>
      <c r="L105" s="812"/>
      <c r="M105" s="17"/>
    </row>
    <row r="106" spans="1:13" x14ac:dyDescent="0.2">
      <c r="A106" s="93"/>
      <c r="B106" s="501" t="s">
        <v>147</v>
      </c>
      <c r="C106" s="459" t="s">
        <v>286</v>
      </c>
      <c r="D106" s="460">
        <v>18</v>
      </c>
      <c r="E106" s="458" t="s">
        <v>9</v>
      </c>
      <c r="F106" s="461">
        <v>10.050000000000001</v>
      </c>
      <c r="G106" s="792">
        <v>340.43</v>
      </c>
      <c r="H106" s="453"/>
      <c r="I106" s="810" t="s">
        <v>132</v>
      </c>
      <c r="J106" s="564" t="s">
        <v>49</v>
      </c>
      <c r="K106" s="761" t="s">
        <v>305</v>
      </c>
      <c r="L106" s="825"/>
      <c r="M106" s="17"/>
    </row>
    <row r="107" spans="1:13" ht="25.5" x14ac:dyDescent="0.2">
      <c r="A107" s="93"/>
      <c r="B107" s="506" t="s">
        <v>148</v>
      </c>
      <c r="C107" s="565" t="s">
        <v>285</v>
      </c>
      <c r="D107" s="456">
        <v>233</v>
      </c>
      <c r="E107" s="463" t="s">
        <v>85</v>
      </c>
      <c r="F107" s="457">
        <v>10.4</v>
      </c>
      <c r="G107" s="793"/>
      <c r="H107" s="304"/>
      <c r="I107" s="799"/>
      <c r="J107" s="442" t="s">
        <v>49</v>
      </c>
      <c r="K107" s="751"/>
      <c r="L107" s="825"/>
      <c r="M107" s="17"/>
    </row>
    <row r="108" spans="1:13" x14ac:dyDescent="0.2">
      <c r="A108" s="93"/>
      <c r="B108" s="298" t="s">
        <v>155</v>
      </c>
      <c r="C108" s="478" t="s">
        <v>286</v>
      </c>
      <c r="D108" s="479">
        <v>124</v>
      </c>
      <c r="E108" s="438" t="s">
        <v>9</v>
      </c>
      <c r="F108" s="503">
        <v>10.050000000000001</v>
      </c>
      <c r="G108" s="792">
        <v>1355.9</v>
      </c>
      <c r="H108" s="453"/>
      <c r="I108" s="799"/>
      <c r="J108" s="564" t="s">
        <v>49</v>
      </c>
      <c r="K108" s="751"/>
      <c r="L108" s="826"/>
      <c r="M108" s="17"/>
    </row>
    <row r="109" spans="1:13" x14ac:dyDescent="0.2">
      <c r="A109" s="93"/>
      <c r="B109" s="298" t="s">
        <v>154</v>
      </c>
      <c r="C109" s="478" t="s">
        <v>286</v>
      </c>
      <c r="D109" s="479">
        <v>73</v>
      </c>
      <c r="E109" s="438" t="s">
        <v>9</v>
      </c>
      <c r="F109" s="503">
        <v>10.050000000000001</v>
      </c>
      <c r="G109" s="794"/>
      <c r="H109" s="304"/>
      <c r="I109" s="799"/>
      <c r="J109" s="564" t="s">
        <v>49</v>
      </c>
      <c r="K109" s="751"/>
      <c r="L109" s="825"/>
      <c r="M109" s="17"/>
    </row>
    <row r="110" spans="1:13" x14ac:dyDescent="0.2">
      <c r="A110" s="93"/>
      <c r="B110" s="244" t="s">
        <v>153</v>
      </c>
      <c r="C110" s="463" t="s">
        <v>286</v>
      </c>
      <c r="D110" s="456">
        <v>21</v>
      </c>
      <c r="E110" s="440" t="s">
        <v>9</v>
      </c>
      <c r="F110" s="503">
        <v>10.050000000000001</v>
      </c>
      <c r="G110" s="793"/>
      <c r="H110" s="304"/>
      <c r="I110" s="799"/>
      <c r="J110" s="442" t="s">
        <v>49</v>
      </c>
      <c r="K110" s="751"/>
      <c r="L110" s="825"/>
      <c r="M110" s="17"/>
    </row>
    <row r="111" spans="1:13" x14ac:dyDescent="0.2">
      <c r="A111" s="93"/>
      <c r="B111" s="298" t="s">
        <v>149</v>
      </c>
      <c r="C111" s="478" t="s">
        <v>286</v>
      </c>
      <c r="D111" s="479">
        <v>164</v>
      </c>
      <c r="E111" s="438" t="s">
        <v>9</v>
      </c>
      <c r="F111" s="543">
        <v>10.050000000000001</v>
      </c>
      <c r="G111" s="792">
        <v>0</v>
      </c>
      <c r="H111" s="453"/>
      <c r="I111" s="799"/>
      <c r="J111" s="564" t="s">
        <v>49</v>
      </c>
      <c r="K111" s="751"/>
      <c r="L111" s="825"/>
      <c r="M111" s="17"/>
    </row>
    <row r="112" spans="1:13" x14ac:dyDescent="0.2">
      <c r="A112" s="93"/>
      <c r="B112" s="244" t="s">
        <v>52</v>
      </c>
      <c r="C112" s="463" t="s">
        <v>286</v>
      </c>
      <c r="D112" s="456">
        <v>77</v>
      </c>
      <c r="E112" s="440" t="s">
        <v>9</v>
      </c>
      <c r="F112" s="503">
        <v>10.050000000000001</v>
      </c>
      <c r="G112" s="793"/>
      <c r="H112" s="255"/>
      <c r="I112" s="799"/>
      <c r="J112" s="564" t="s">
        <v>49</v>
      </c>
      <c r="K112" s="751"/>
      <c r="L112" s="825"/>
      <c r="M112" s="17"/>
    </row>
    <row r="113" spans="1:13" x14ac:dyDescent="0.2">
      <c r="A113" s="93"/>
      <c r="B113" s="475" t="s">
        <v>53</v>
      </c>
      <c r="C113" s="465" t="s">
        <v>286</v>
      </c>
      <c r="D113" s="466">
        <v>44</v>
      </c>
      <c r="E113" s="444" t="s">
        <v>9</v>
      </c>
      <c r="F113" s="543">
        <v>10.050000000000001</v>
      </c>
      <c r="G113" s="472">
        <v>0</v>
      </c>
      <c r="H113" s="255"/>
      <c r="I113" s="799"/>
      <c r="J113" s="454" t="s">
        <v>49</v>
      </c>
      <c r="K113" s="751"/>
      <c r="L113" s="34"/>
      <c r="M113" s="17"/>
    </row>
    <row r="114" spans="1:13" x14ac:dyDescent="0.2">
      <c r="A114" s="93"/>
      <c r="B114" s="298" t="s">
        <v>150</v>
      </c>
      <c r="C114" s="478" t="s">
        <v>286</v>
      </c>
      <c r="D114" s="479">
        <v>20</v>
      </c>
      <c r="E114" s="438" t="s">
        <v>9</v>
      </c>
      <c r="F114" s="543">
        <v>10.050000000000001</v>
      </c>
      <c r="G114" s="792">
        <v>0</v>
      </c>
      <c r="H114" s="304"/>
      <c r="I114" s="799"/>
      <c r="J114" s="454" t="s">
        <v>49</v>
      </c>
      <c r="K114" s="751"/>
      <c r="L114" s="34"/>
      <c r="M114" s="17"/>
    </row>
    <row r="115" spans="1:13" x14ac:dyDescent="0.2">
      <c r="A115" s="93"/>
      <c r="B115" s="298" t="s">
        <v>151</v>
      </c>
      <c r="C115" s="478" t="s">
        <v>286</v>
      </c>
      <c r="D115" s="479">
        <v>3</v>
      </c>
      <c r="E115" s="438" t="s">
        <v>9</v>
      </c>
      <c r="F115" s="503">
        <v>10.050000000000001</v>
      </c>
      <c r="G115" s="794"/>
      <c r="H115" s="304"/>
      <c r="I115" s="799"/>
      <c r="J115" s="564" t="s">
        <v>49</v>
      </c>
      <c r="K115" s="751"/>
      <c r="L115" s="34"/>
      <c r="M115" s="17"/>
    </row>
    <row r="116" spans="1:13" x14ac:dyDescent="0.2">
      <c r="A116" s="93"/>
      <c r="B116" s="298" t="s">
        <v>59</v>
      </c>
      <c r="C116" s="478" t="s">
        <v>286</v>
      </c>
      <c r="D116" s="479">
        <v>78</v>
      </c>
      <c r="E116" s="438" t="s">
        <v>9</v>
      </c>
      <c r="F116" s="503">
        <v>10.050000000000001</v>
      </c>
      <c r="G116" s="794"/>
      <c r="H116" s="304"/>
      <c r="I116" s="799"/>
      <c r="J116" s="564" t="s">
        <v>49</v>
      </c>
      <c r="K116" s="751"/>
      <c r="L116" s="34"/>
      <c r="M116" s="17"/>
    </row>
    <row r="117" spans="1:13" x14ac:dyDescent="0.2">
      <c r="A117" s="93"/>
      <c r="B117" s="244" t="s">
        <v>57</v>
      </c>
      <c r="C117" s="463" t="s">
        <v>286</v>
      </c>
      <c r="D117" s="456">
        <v>7</v>
      </c>
      <c r="E117" s="440" t="s">
        <v>9</v>
      </c>
      <c r="F117" s="248">
        <v>10.050000000000001</v>
      </c>
      <c r="G117" s="793"/>
      <c r="H117" s="255"/>
      <c r="I117" s="799"/>
      <c r="J117" s="564" t="s">
        <v>49</v>
      </c>
      <c r="K117" s="751"/>
      <c r="L117" s="34"/>
      <c r="M117" s="17"/>
    </row>
    <row r="118" spans="1:13" x14ac:dyDescent="0.2">
      <c r="A118" s="93"/>
      <c r="B118" s="244" t="s">
        <v>152</v>
      </c>
      <c r="C118" s="463" t="s">
        <v>286</v>
      </c>
      <c r="D118" s="456">
        <v>276</v>
      </c>
      <c r="E118" s="440" t="s">
        <v>9</v>
      </c>
      <c r="F118" s="503">
        <v>10.050000000000001</v>
      </c>
      <c r="G118" s="249">
        <v>0</v>
      </c>
      <c r="H118" s="255"/>
      <c r="I118" s="789"/>
      <c r="J118" s="450" t="s">
        <v>49</v>
      </c>
      <c r="K118" s="752"/>
      <c r="L118" s="34"/>
      <c r="M118" s="17"/>
    </row>
    <row r="119" spans="1:13" ht="51" x14ac:dyDescent="0.2">
      <c r="A119" s="93"/>
      <c r="B119" s="475" t="s">
        <v>169</v>
      </c>
      <c r="C119" s="566" t="s">
        <v>287</v>
      </c>
      <c r="D119" s="446">
        <v>32</v>
      </c>
      <c r="E119" s="447" t="s">
        <v>10</v>
      </c>
      <c r="F119" s="448">
        <v>22.27</v>
      </c>
      <c r="G119" s="472">
        <f t="shared" si="2"/>
        <v>712.64</v>
      </c>
      <c r="H119" s="468"/>
      <c r="I119" s="469" t="s">
        <v>190</v>
      </c>
      <c r="J119" s="450" t="s">
        <v>49</v>
      </c>
      <c r="K119" s="567"/>
      <c r="L119" s="34"/>
      <c r="M119" s="17"/>
    </row>
    <row r="120" spans="1:13" x14ac:dyDescent="0.2">
      <c r="A120" s="93"/>
      <c r="B120" s="223" t="s">
        <v>247</v>
      </c>
      <c r="C120" s="232" t="s">
        <v>287</v>
      </c>
      <c r="D120" s="233">
        <v>51</v>
      </c>
      <c r="E120" s="234" t="s">
        <v>10</v>
      </c>
      <c r="F120" s="235">
        <v>22.27</v>
      </c>
      <c r="G120" s="231">
        <f t="shared" si="2"/>
        <v>1135.77</v>
      </c>
      <c r="H120" s="252">
        <v>1135.77</v>
      </c>
      <c r="I120" s="784" t="s">
        <v>142</v>
      </c>
      <c r="J120" s="236" t="s">
        <v>49</v>
      </c>
      <c r="K120" s="237"/>
      <c r="L120" s="34"/>
      <c r="M120" s="17"/>
    </row>
    <row r="121" spans="1:13" ht="25.5" x14ac:dyDescent="0.2">
      <c r="A121" s="93"/>
      <c r="B121" s="223" t="s">
        <v>252</v>
      </c>
      <c r="C121" s="332" t="s">
        <v>285</v>
      </c>
      <c r="D121" s="233">
        <v>272</v>
      </c>
      <c r="E121" s="234" t="s">
        <v>9</v>
      </c>
      <c r="F121" s="235">
        <v>7.35</v>
      </c>
      <c r="G121" s="231">
        <f t="shared" si="2"/>
        <v>1999.1999999999998</v>
      </c>
      <c r="H121" s="251">
        <v>1999.2</v>
      </c>
      <c r="I121" s="791"/>
      <c r="J121" s="236" t="s">
        <v>49</v>
      </c>
      <c r="K121" s="237"/>
      <c r="L121" s="34"/>
      <c r="M121" s="17"/>
    </row>
    <row r="122" spans="1:13" ht="57" customHeight="1" thickBot="1" x14ac:dyDescent="0.25">
      <c r="A122" s="93"/>
      <c r="B122" s="568" t="s">
        <v>256</v>
      </c>
      <c r="C122" s="569" t="s">
        <v>286</v>
      </c>
      <c r="D122" s="570">
        <v>371</v>
      </c>
      <c r="E122" s="571" t="s">
        <v>9</v>
      </c>
      <c r="F122" s="572">
        <v>8.94</v>
      </c>
      <c r="G122" s="573">
        <f t="shared" si="2"/>
        <v>3316.74</v>
      </c>
      <c r="H122" s="574"/>
      <c r="I122" s="575" t="s">
        <v>306</v>
      </c>
      <c r="J122" s="576" t="s">
        <v>49</v>
      </c>
      <c r="K122" s="577" t="s">
        <v>400</v>
      </c>
      <c r="L122" s="34"/>
      <c r="M122" s="17"/>
    </row>
    <row r="123" spans="1:13" ht="38.25" x14ac:dyDescent="0.2">
      <c r="A123" s="96" t="s">
        <v>45</v>
      </c>
      <c r="B123" s="513" t="s">
        <v>70</v>
      </c>
      <c r="C123" s="514" t="s">
        <v>287</v>
      </c>
      <c r="D123" s="515">
        <v>33</v>
      </c>
      <c r="E123" s="578" t="s">
        <v>9</v>
      </c>
      <c r="F123" s="579">
        <v>20</v>
      </c>
      <c r="G123" s="580">
        <f t="shared" si="2"/>
        <v>660</v>
      </c>
      <c r="H123" s="519"/>
      <c r="I123" s="581" t="s">
        <v>142</v>
      </c>
      <c r="J123" s="582" t="s">
        <v>49</v>
      </c>
      <c r="K123" s="583"/>
      <c r="L123" s="34"/>
      <c r="M123" s="17"/>
    </row>
    <row r="124" spans="1:13" ht="38.25" x14ac:dyDescent="0.2">
      <c r="A124" s="93"/>
      <c r="B124" s="223" t="s">
        <v>232</v>
      </c>
      <c r="C124" s="232" t="s">
        <v>287</v>
      </c>
      <c r="D124" s="233">
        <v>195</v>
      </c>
      <c r="E124" s="234" t="s">
        <v>10</v>
      </c>
      <c r="F124" s="235">
        <v>22.27</v>
      </c>
      <c r="G124" s="231">
        <f t="shared" si="2"/>
        <v>4342.6499999999996</v>
      </c>
      <c r="H124" s="251">
        <v>4342.6499999999996</v>
      </c>
      <c r="I124" s="314" t="s">
        <v>307</v>
      </c>
      <c r="J124" s="236" t="s">
        <v>49</v>
      </c>
      <c r="K124" s="315"/>
      <c r="L124" s="34"/>
      <c r="M124" s="17"/>
    </row>
    <row r="125" spans="1:13" ht="38.25" x14ac:dyDescent="0.2">
      <c r="A125" s="93"/>
      <c r="B125" s="223" t="s">
        <v>233</v>
      </c>
      <c r="C125" s="232" t="s">
        <v>287</v>
      </c>
      <c r="D125" s="233">
        <v>253</v>
      </c>
      <c r="E125" s="234" t="s">
        <v>10</v>
      </c>
      <c r="F125" s="235">
        <v>22.27</v>
      </c>
      <c r="G125" s="231">
        <f t="shared" si="2"/>
        <v>5634.3099999999995</v>
      </c>
      <c r="H125" s="251">
        <v>5634.31</v>
      </c>
      <c r="I125" s="314" t="s">
        <v>308</v>
      </c>
      <c r="J125" s="236" t="s">
        <v>49</v>
      </c>
      <c r="K125" s="315"/>
      <c r="L125" s="34"/>
      <c r="M125" s="17"/>
    </row>
    <row r="126" spans="1:13" x14ac:dyDescent="0.2">
      <c r="A126" s="93"/>
      <c r="B126" s="316" t="s">
        <v>248</v>
      </c>
      <c r="C126" s="317" t="s">
        <v>286</v>
      </c>
      <c r="D126" s="318">
        <v>7</v>
      </c>
      <c r="E126" s="317" t="s">
        <v>9</v>
      </c>
      <c r="F126" s="319">
        <v>22.27</v>
      </c>
      <c r="G126" s="320">
        <f>D126*F126</f>
        <v>155.88999999999999</v>
      </c>
      <c r="H126" s="321" t="s">
        <v>374</v>
      </c>
      <c r="I126" s="801" t="s">
        <v>309</v>
      </c>
      <c r="J126" s="322" t="s">
        <v>49</v>
      </c>
      <c r="K126" s="817" t="s">
        <v>375</v>
      </c>
      <c r="L126" s="34"/>
      <c r="M126" s="17"/>
    </row>
    <row r="127" spans="1:13" x14ac:dyDescent="0.2">
      <c r="A127" s="93"/>
      <c r="B127" s="323" t="s">
        <v>249</v>
      </c>
      <c r="C127" s="324" t="s">
        <v>287</v>
      </c>
      <c r="D127" s="325">
        <v>15</v>
      </c>
      <c r="E127" s="324" t="s">
        <v>10</v>
      </c>
      <c r="F127" s="326">
        <v>22.27</v>
      </c>
      <c r="G127" s="327">
        <f t="shared" ref="G127:G128" si="4">D127*F127</f>
        <v>334.05</v>
      </c>
      <c r="H127" s="321" t="s">
        <v>374</v>
      </c>
      <c r="I127" s="802"/>
      <c r="J127" s="328" t="s">
        <v>49</v>
      </c>
      <c r="K127" s="818"/>
      <c r="L127" s="812"/>
      <c r="M127" s="17"/>
    </row>
    <row r="128" spans="1:13" ht="25.5" x14ac:dyDescent="0.2">
      <c r="A128" s="93"/>
      <c r="B128" s="239" t="s">
        <v>250</v>
      </c>
      <c r="C128" s="329" t="s">
        <v>285</v>
      </c>
      <c r="D128" s="241">
        <v>6</v>
      </c>
      <c r="E128" s="240" t="s">
        <v>10</v>
      </c>
      <c r="F128" s="242">
        <v>22.27</v>
      </c>
      <c r="G128" s="243">
        <f t="shared" si="4"/>
        <v>133.62</v>
      </c>
      <c r="H128" s="330" t="s">
        <v>374</v>
      </c>
      <c r="I128" s="803"/>
      <c r="J128" s="331" t="s">
        <v>49</v>
      </c>
      <c r="K128" s="819"/>
      <c r="L128" s="812"/>
      <c r="M128" s="17"/>
    </row>
    <row r="129" spans="1:13" ht="25.5" x14ac:dyDescent="0.2">
      <c r="A129" s="97"/>
      <c r="B129" s="298" t="s">
        <v>276</v>
      </c>
      <c r="C129" s="299" t="s">
        <v>286</v>
      </c>
      <c r="D129" s="300">
        <v>1561</v>
      </c>
      <c r="E129" s="434" t="s">
        <v>280</v>
      </c>
      <c r="F129" s="302">
        <v>24.9</v>
      </c>
      <c r="G129" s="303">
        <f>(D129*F129)/3</f>
        <v>12956.299999999997</v>
      </c>
      <c r="H129" s="304"/>
      <c r="I129" s="798" t="s">
        <v>310</v>
      </c>
      <c r="J129" s="795" t="s">
        <v>312</v>
      </c>
      <c r="K129" s="814" t="s">
        <v>334</v>
      </c>
      <c r="L129" s="812"/>
      <c r="M129" s="17"/>
    </row>
    <row r="130" spans="1:13" ht="15.75" customHeight="1" x14ac:dyDescent="0.2">
      <c r="A130" s="98"/>
      <c r="B130" s="298" t="s">
        <v>277</v>
      </c>
      <c r="C130" s="299" t="s">
        <v>286</v>
      </c>
      <c r="D130" s="300">
        <v>4716</v>
      </c>
      <c r="E130" s="301" t="s">
        <v>9</v>
      </c>
      <c r="F130" s="302">
        <v>24.9</v>
      </c>
      <c r="G130" s="303">
        <f t="shared" ref="G130:G134" si="5">(D130*F130)/3</f>
        <v>39142.799999999996</v>
      </c>
      <c r="H130" s="304"/>
      <c r="I130" s="799"/>
      <c r="J130" s="796"/>
      <c r="K130" s="815"/>
      <c r="L130" s="812"/>
      <c r="M130" s="17"/>
    </row>
    <row r="131" spans="1:13" ht="15.75" customHeight="1" x14ac:dyDescent="0.2">
      <c r="A131" s="93"/>
      <c r="B131" s="298" t="s">
        <v>278</v>
      </c>
      <c r="C131" s="299" t="s">
        <v>286</v>
      </c>
      <c r="D131" s="300">
        <v>7016</v>
      </c>
      <c r="E131" s="301" t="s">
        <v>9</v>
      </c>
      <c r="F131" s="302">
        <v>24.9</v>
      </c>
      <c r="G131" s="303">
        <f t="shared" si="5"/>
        <v>58232.799999999996</v>
      </c>
      <c r="H131" s="304"/>
      <c r="I131" s="799"/>
      <c r="J131" s="796"/>
      <c r="K131" s="815"/>
      <c r="L131" s="812"/>
      <c r="M131" s="17"/>
    </row>
    <row r="132" spans="1:13" ht="15.75" customHeight="1" x14ac:dyDescent="0.2">
      <c r="A132" s="98"/>
      <c r="B132" s="298" t="s">
        <v>275</v>
      </c>
      <c r="C132" s="299" t="s">
        <v>286</v>
      </c>
      <c r="D132" s="300">
        <v>1971</v>
      </c>
      <c r="E132" s="301" t="s">
        <v>9</v>
      </c>
      <c r="F132" s="302">
        <v>24.9</v>
      </c>
      <c r="G132" s="303">
        <f t="shared" si="5"/>
        <v>16359.299999999997</v>
      </c>
      <c r="H132" s="304"/>
      <c r="I132" s="799"/>
      <c r="J132" s="796"/>
      <c r="K132" s="815"/>
      <c r="L132" s="812"/>
      <c r="M132" s="17"/>
    </row>
    <row r="133" spans="1:13" ht="18" customHeight="1" x14ac:dyDescent="0.2">
      <c r="A133" s="93"/>
      <c r="B133" s="298" t="s">
        <v>281</v>
      </c>
      <c r="C133" s="299" t="s">
        <v>286</v>
      </c>
      <c r="D133" s="300">
        <v>183</v>
      </c>
      <c r="E133" s="301" t="s">
        <v>9</v>
      </c>
      <c r="F133" s="302">
        <v>24.9</v>
      </c>
      <c r="G133" s="303">
        <f t="shared" si="5"/>
        <v>1518.8999999999999</v>
      </c>
      <c r="H133" s="304"/>
      <c r="I133" s="799"/>
      <c r="J133" s="796"/>
      <c r="K133" s="815"/>
      <c r="L133" s="812"/>
      <c r="M133" s="17"/>
    </row>
    <row r="134" spans="1:13" ht="18" customHeight="1" thickBot="1" x14ac:dyDescent="0.25">
      <c r="A134" s="99"/>
      <c r="B134" s="305" t="s">
        <v>279</v>
      </c>
      <c r="C134" s="306" t="s">
        <v>286</v>
      </c>
      <c r="D134" s="307">
        <v>4</v>
      </c>
      <c r="E134" s="308" t="s">
        <v>9</v>
      </c>
      <c r="F134" s="302">
        <v>24.9</v>
      </c>
      <c r="G134" s="310">
        <f t="shared" si="5"/>
        <v>33.199999999999996</v>
      </c>
      <c r="H134" s="311"/>
      <c r="I134" s="800"/>
      <c r="J134" s="797"/>
      <c r="K134" s="816"/>
      <c r="L134" s="812"/>
      <c r="M134" s="17"/>
    </row>
    <row r="135" spans="1:13" ht="38.25" x14ac:dyDescent="0.2">
      <c r="A135" s="82" t="s">
        <v>222</v>
      </c>
      <c r="B135" s="513" t="s">
        <v>223</v>
      </c>
      <c r="C135" s="523" t="s">
        <v>287</v>
      </c>
      <c r="D135" s="584">
        <v>75</v>
      </c>
      <c r="E135" s="578" t="s">
        <v>9</v>
      </c>
      <c r="F135" s="526">
        <v>7.35</v>
      </c>
      <c r="G135" s="527">
        <f>D135*F135</f>
        <v>551.25</v>
      </c>
      <c r="H135" s="519"/>
      <c r="I135" s="581" t="s">
        <v>313</v>
      </c>
      <c r="J135" s="529" t="s">
        <v>49</v>
      </c>
      <c r="K135" s="583"/>
      <c r="L135" s="34"/>
      <c r="M135" s="17"/>
    </row>
    <row r="136" spans="1:13" x14ac:dyDescent="0.2">
      <c r="A136" s="93"/>
      <c r="B136" s="199" t="s">
        <v>235</v>
      </c>
      <c r="C136" s="270" t="s">
        <v>287</v>
      </c>
      <c r="D136" s="261">
        <v>30</v>
      </c>
      <c r="E136" s="271" t="s">
        <v>9</v>
      </c>
      <c r="F136" s="272">
        <v>2.54</v>
      </c>
      <c r="G136" s="273">
        <f t="shared" ref="G136:G147" si="6">D136*F136</f>
        <v>76.2</v>
      </c>
      <c r="H136" s="254">
        <f>D136*(10554.6/4161)</f>
        <v>76.096611391492431</v>
      </c>
      <c r="I136" s="784" t="s">
        <v>315</v>
      </c>
      <c r="J136" s="274" t="s">
        <v>49</v>
      </c>
      <c r="K136" s="781" t="s">
        <v>316</v>
      </c>
      <c r="L136" s="804"/>
      <c r="M136" s="17"/>
    </row>
    <row r="137" spans="1:13" x14ac:dyDescent="0.2">
      <c r="A137" s="93"/>
      <c r="B137" s="199" t="s">
        <v>236</v>
      </c>
      <c r="C137" s="270" t="s">
        <v>287</v>
      </c>
      <c r="D137" s="275">
        <v>159</v>
      </c>
      <c r="E137" s="271" t="s">
        <v>9</v>
      </c>
      <c r="F137" s="272">
        <v>2.54</v>
      </c>
      <c r="G137" s="273">
        <f t="shared" si="6"/>
        <v>403.86</v>
      </c>
      <c r="H137" s="254">
        <f t="shared" ref="H137:H147" si="7">D137*(10554.6/4161)</f>
        <v>403.31204037490988</v>
      </c>
      <c r="I137" s="785"/>
      <c r="J137" s="274" t="s">
        <v>49</v>
      </c>
      <c r="K137" s="782"/>
      <c r="L137" s="804"/>
      <c r="M137" s="17"/>
    </row>
    <row r="138" spans="1:13" x14ac:dyDescent="0.2">
      <c r="A138" s="93"/>
      <c r="B138" s="199" t="s">
        <v>237</v>
      </c>
      <c r="C138" s="270" t="s">
        <v>287</v>
      </c>
      <c r="D138" s="275">
        <v>110</v>
      </c>
      <c r="E138" s="271" t="s">
        <v>9</v>
      </c>
      <c r="F138" s="272">
        <v>2.54</v>
      </c>
      <c r="G138" s="273">
        <f t="shared" si="6"/>
        <v>279.39999999999998</v>
      </c>
      <c r="H138" s="254">
        <f t="shared" si="7"/>
        <v>279.02090843547228</v>
      </c>
      <c r="I138" s="785"/>
      <c r="J138" s="274" t="s">
        <v>49</v>
      </c>
      <c r="K138" s="782"/>
      <c r="L138" s="804"/>
      <c r="M138" s="17"/>
    </row>
    <row r="139" spans="1:13" x14ac:dyDescent="0.2">
      <c r="A139" s="100"/>
      <c r="B139" s="199" t="s">
        <v>238</v>
      </c>
      <c r="C139" s="270" t="s">
        <v>287</v>
      </c>
      <c r="D139" s="275">
        <v>208</v>
      </c>
      <c r="E139" s="271" t="s">
        <v>9</v>
      </c>
      <c r="F139" s="272">
        <v>2.54</v>
      </c>
      <c r="G139" s="273">
        <f t="shared" si="6"/>
        <v>528.32000000000005</v>
      </c>
      <c r="H139" s="254">
        <f t="shared" si="7"/>
        <v>527.60317231434749</v>
      </c>
      <c r="I139" s="785"/>
      <c r="J139" s="274" t="s">
        <v>49</v>
      </c>
      <c r="K139" s="782"/>
      <c r="L139" s="804"/>
      <c r="M139" s="17"/>
    </row>
    <row r="140" spans="1:13" x14ac:dyDescent="0.2">
      <c r="A140" s="100"/>
      <c r="B140" s="199" t="s">
        <v>239</v>
      </c>
      <c r="C140" s="270" t="s">
        <v>287</v>
      </c>
      <c r="D140" s="275">
        <v>8</v>
      </c>
      <c r="E140" s="271" t="s">
        <v>9</v>
      </c>
      <c r="F140" s="272">
        <v>2.54</v>
      </c>
      <c r="G140" s="273">
        <f t="shared" si="6"/>
        <v>20.32</v>
      </c>
      <c r="H140" s="254">
        <f t="shared" si="7"/>
        <v>20.292429704397982</v>
      </c>
      <c r="I140" s="785"/>
      <c r="J140" s="274" t="s">
        <v>49</v>
      </c>
      <c r="K140" s="782"/>
      <c r="L140" s="804"/>
      <c r="M140" s="17"/>
    </row>
    <row r="141" spans="1:13" x14ac:dyDescent="0.2">
      <c r="A141" s="98"/>
      <c r="B141" s="276" t="s">
        <v>314</v>
      </c>
      <c r="C141" s="270" t="s">
        <v>287</v>
      </c>
      <c r="D141" s="275">
        <v>209</v>
      </c>
      <c r="E141" s="270" t="s">
        <v>9</v>
      </c>
      <c r="F141" s="272">
        <v>2.54</v>
      </c>
      <c r="G141" s="273">
        <f t="shared" si="6"/>
        <v>530.86</v>
      </c>
      <c r="H141" s="254">
        <f t="shared" si="7"/>
        <v>530.13972602739727</v>
      </c>
      <c r="I141" s="785"/>
      <c r="J141" s="274" t="s">
        <v>49</v>
      </c>
      <c r="K141" s="782"/>
      <c r="L141" s="804"/>
      <c r="M141" s="17"/>
    </row>
    <row r="142" spans="1:13" x14ac:dyDescent="0.2">
      <c r="A142" s="100"/>
      <c r="B142" s="199" t="s">
        <v>240</v>
      </c>
      <c r="C142" s="270" t="s">
        <v>287</v>
      </c>
      <c r="D142" s="275">
        <v>23</v>
      </c>
      <c r="E142" s="271" t="s">
        <v>9</v>
      </c>
      <c r="F142" s="272">
        <v>2.54</v>
      </c>
      <c r="G142" s="273">
        <f t="shared" si="6"/>
        <v>58.42</v>
      </c>
      <c r="H142" s="254">
        <f t="shared" si="7"/>
        <v>58.340735400144197</v>
      </c>
      <c r="I142" s="785"/>
      <c r="J142" s="274" t="s">
        <v>49</v>
      </c>
      <c r="K142" s="782"/>
      <c r="L142" s="804"/>
      <c r="M142" s="17"/>
    </row>
    <row r="143" spans="1:13" x14ac:dyDescent="0.2">
      <c r="A143" s="100"/>
      <c r="B143" s="199" t="s">
        <v>241</v>
      </c>
      <c r="C143" s="270" t="s">
        <v>286</v>
      </c>
      <c r="D143" s="275">
        <v>131</v>
      </c>
      <c r="E143" s="271" t="s">
        <v>9</v>
      </c>
      <c r="F143" s="272">
        <v>2.54</v>
      </c>
      <c r="G143" s="273">
        <f t="shared" si="6"/>
        <v>332.74</v>
      </c>
      <c r="H143" s="254">
        <f t="shared" si="7"/>
        <v>332.28853640951695</v>
      </c>
      <c r="I143" s="785"/>
      <c r="J143" s="274" t="s">
        <v>49</v>
      </c>
      <c r="K143" s="782"/>
      <c r="L143" s="804"/>
      <c r="M143" s="17"/>
    </row>
    <row r="144" spans="1:13" x14ac:dyDescent="0.2">
      <c r="A144" s="98"/>
      <c r="B144" s="199" t="s">
        <v>242</v>
      </c>
      <c r="C144" s="270" t="s">
        <v>287</v>
      </c>
      <c r="D144" s="275">
        <v>5</v>
      </c>
      <c r="E144" s="271" t="s">
        <v>9</v>
      </c>
      <c r="F144" s="272">
        <v>2.54</v>
      </c>
      <c r="G144" s="273">
        <f t="shared" si="6"/>
        <v>12.7</v>
      </c>
      <c r="H144" s="254">
        <f t="shared" si="7"/>
        <v>12.68276856524874</v>
      </c>
      <c r="I144" s="785"/>
      <c r="J144" s="274" t="s">
        <v>49</v>
      </c>
      <c r="K144" s="782"/>
      <c r="L144" s="804"/>
      <c r="M144" s="17"/>
    </row>
    <row r="145" spans="1:13" ht="25.5" x14ac:dyDescent="0.2">
      <c r="A145" s="93"/>
      <c r="B145" s="277" t="s">
        <v>243</v>
      </c>
      <c r="C145" s="278" t="s">
        <v>290</v>
      </c>
      <c r="D145" s="275">
        <v>340</v>
      </c>
      <c r="E145" s="271" t="s">
        <v>11</v>
      </c>
      <c r="F145" s="272">
        <v>2.54</v>
      </c>
      <c r="G145" s="273">
        <f t="shared" si="6"/>
        <v>863.6</v>
      </c>
      <c r="H145" s="254">
        <f t="shared" si="7"/>
        <v>862.42826243691422</v>
      </c>
      <c r="I145" s="785"/>
      <c r="J145" s="274" t="s">
        <v>49</v>
      </c>
      <c r="K145" s="782"/>
      <c r="L145" s="804"/>
      <c r="M145" s="17"/>
    </row>
    <row r="146" spans="1:13" ht="25.5" x14ac:dyDescent="0.2">
      <c r="A146" s="93"/>
      <c r="B146" s="277" t="s">
        <v>244</v>
      </c>
      <c r="C146" s="278" t="s">
        <v>285</v>
      </c>
      <c r="D146" s="275">
        <v>710</v>
      </c>
      <c r="E146" s="271" t="s">
        <v>11</v>
      </c>
      <c r="F146" s="272">
        <v>2.54</v>
      </c>
      <c r="G146" s="273">
        <f t="shared" si="6"/>
        <v>1803.4</v>
      </c>
      <c r="H146" s="254">
        <f t="shared" si="7"/>
        <v>1800.9531362653208</v>
      </c>
      <c r="I146" s="785"/>
      <c r="J146" s="274" t="s">
        <v>49</v>
      </c>
      <c r="K146" s="782"/>
      <c r="L146" s="804"/>
      <c r="M146" s="17"/>
    </row>
    <row r="147" spans="1:13" ht="26.25" thickBot="1" x14ac:dyDescent="0.25">
      <c r="A147" s="99"/>
      <c r="B147" s="279" t="s">
        <v>245</v>
      </c>
      <c r="C147" s="280" t="s">
        <v>290</v>
      </c>
      <c r="D147" s="281">
        <v>2228</v>
      </c>
      <c r="E147" s="282" t="s">
        <v>11</v>
      </c>
      <c r="F147" s="283">
        <v>2.54</v>
      </c>
      <c r="G147" s="284">
        <f t="shared" si="6"/>
        <v>5659.12</v>
      </c>
      <c r="H147" s="254">
        <f t="shared" si="7"/>
        <v>5651.4416726748377</v>
      </c>
      <c r="I147" s="786"/>
      <c r="J147" s="286" t="s">
        <v>49</v>
      </c>
      <c r="K147" s="783"/>
      <c r="L147" s="804"/>
      <c r="M147" s="17"/>
    </row>
    <row r="148" spans="1:13" ht="22.5" customHeight="1" x14ac:dyDescent="0.2">
      <c r="A148" s="82" t="s">
        <v>46</v>
      </c>
      <c r="B148" s="287" t="s">
        <v>203</v>
      </c>
      <c r="C148" s="288" t="s">
        <v>287</v>
      </c>
      <c r="D148" s="289">
        <v>84</v>
      </c>
      <c r="E148" s="290" t="s">
        <v>10</v>
      </c>
      <c r="F148" s="291">
        <v>20</v>
      </c>
      <c r="G148" s="292">
        <f t="shared" si="2"/>
        <v>1680</v>
      </c>
      <c r="H148" s="293">
        <v>1797.6</v>
      </c>
      <c r="I148" s="785" t="s">
        <v>143</v>
      </c>
      <c r="J148" s="206" t="s">
        <v>49</v>
      </c>
      <c r="K148" s="207"/>
      <c r="L148" s="824"/>
      <c r="M148" s="17"/>
    </row>
    <row r="149" spans="1:13" ht="21" customHeight="1" x14ac:dyDescent="0.2">
      <c r="A149" s="98"/>
      <c r="B149" s="191" t="s">
        <v>48</v>
      </c>
      <c r="C149" s="205" t="s">
        <v>287</v>
      </c>
      <c r="D149" s="193">
        <v>99</v>
      </c>
      <c r="E149" s="192" t="s">
        <v>10</v>
      </c>
      <c r="F149" s="194">
        <v>20</v>
      </c>
      <c r="G149" s="195">
        <f t="shared" si="2"/>
        <v>1980</v>
      </c>
      <c r="H149" s="253">
        <v>2118.6</v>
      </c>
      <c r="I149" s="787"/>
      <c r="J149" s="208" t="s">
        <v>49</v>
      </c>
      <c r="K149" s="209"/>
      <c r="L149" s="824"/>
      <c r="M149" s="17"/>
    </row>
    <row r="150" spans="1:13" ht="21" customHeight="1" x14ac:dyDescent="0.2">
      <c r="A150" s="93"/>
      <c r="B150" s="475" t="s">
        <v>202</v>
      </c>
      <c r="C150" s="445" t="s">
        <v>287</v>
      </c>
      <c r="D150" s="446">
        <v>50</v>
      </c>
      <c r="E150" s="447" t="s">
        <v>10</v>
      </c>
      <c r="F150" s="448">
        <v>21.4</v>
      </c>
      <c r="G150" s="472">
        <f>D150*F150</f>
        <v>1070</v>
      </c>
      <c r="H150" s="453"/>
      <c r="I150" s="784" t="s">
        <v>317</v>
      </c>
      <c r="J150" s="450" t="s">
        <v>49</v>
      </c>
      <c r="K150" s="471"/>
      <c r="L150" s="34"/>
      <c r="M150" s="17"/>
    </row>
    <row r="151" spans="1:13" ht="15.75" customHeight="1" x14ac:dyDescent="0.2">
      <c r="A151" s="93"/>
      <c r="B151" s="199" t="s">
        <v>214</v>
      </c>
      <c r="C151" s="200" t="s">
        <v>287</v>
      </c>
      <c r="D151" s="201">
        <v>291</v>
      </c>
      <c r="E151" s="202" t="s">
        <v>10</v>
      </c>
      <c r="F151" s="203">
        <v>21.4</v>
      </c>
      <c r="G151" s="204">
        <f t="shared" ref="G151:G158" si="8">D151*F151</f>
        <v>6227.4</v>
      </c>
      <c r="H151" s="252">
        <v>6227.4</v>
      </c>
      <c r="I151" s="785"/>
      <c r="J151" s="206" t="s">
        <v>49</v>
      </c>
      <c r="K151" s="207"/>
      <c r="L151" s="812"/>
      <c r="M151" s="17"/>
    </row>
    <row r="152" spans="1:13" ht="15.75" customHeight="1" x14ac:dyDescent="0.2">
      <c r="A152" s="93"/>
      <c r="B152" s="191" t="s">
        <v>215</v>
      </c>
      <c r="C152" s="205" t="s">
        <v>287</v>
      </c>
      <c r="D152" s="193">
        <v>4</v>
      </c>
      <c r="E152" s="192" t="s">
        <v>10</v>
      </c>
      <c r="F152" s="194">
        <v>21.4</v>
      </c>
      <c r="G152" s="195">
        <f t="shared" si="8"/>
        <v>85.6</v>
      </c>
      <c r="H152" s="253">
        <v>85.6</v>
      </c>
      <c r="I152" s="787"/>
      <c r="J152" s="208" t="s">
        <v>49</v>
      </c>
      <c r="K152" s="209"/>
      <c r="L152" s="812"/>
      <c r="M152" s="17"/>
    </row>
    <row r="153" spans="1:13" ht="51" x14ac:dyDescent="0.2">
      <c r="A153" s="93"/>
      <c r="B153" s="475" t="s">
        <v>221</v>
      </c>
      <c r="C153" s="445" t="s">
        <v>287</v>
      </c>
      <c r="D153" s="446">
        <v>24</v>
      </c>
      <c r="E153" s="447" t="s">
        <v>10</v>
      </c>
      <c r="F153" s="448">
        <v>21.4</v>
      </c>
      <c r="G153" s="472">
        <f t="shared" si="8"/>
        <v>513.59999999999991</v>
      </c>
      <c r="H153" s="468"/>
      <c r="I153" s="473" t="s">
        <v>318</v>
      </c>
      <c r="J153" s="450" t="s">
        <v>49</v>
      </c>
      <c r="K153" s="471"/>
      <c r="L153" s="34"/>
      <c r="M153" s="17"/>
    </row>
    <row r="154" spans="1:13" ht="22.5" customHeight="1" x14ac:dyDescent="0.2">
      <c r="A154" s="93"/>
      <c r="B154" s="223" t="s">
        <v>231</v>
      </c>
      <c r="C154" s="232" t="s">
        <v>287</v>
      </c>
      <c r="D154" s="233">
        <v>281</v>
      </c>
      <c r="E154" s="234" t="s">
        <v>10</v>
      </c>
      <c r="F154" s="235">
        <v>21.4</v>
      </c>
      <c r="G154" s="231">
        <f t="shared" si="8"/>
        <v>6013.4</v>
      </c>
      <c r="H154" s="252">
        <v>6013.4</v>
      </c>
      <c r="I154" s="784" t="s">
        <v>319</v>
      </c>
      <c r="J154" s="236" t="s">
        <v>49</v>
      </c>
      <c r="K154" s="315"/>
      <c r="L154" s="34"/>
      <c r="M154" s="17"/>
    </row>
    <row r="155" spans="1:13" ht="22.5" customHeight="1" x14ac:dyDescent="0.2">
      <c r="A155" s="93"/>
      <c r="B155" s="475" t="s">
        <v>253</v>
      </c>
      <c r="C155" s="445" t="s">
        <v>287</v>
      </c>
      <c r="D155" s="446">
        <v>22</v>
      </c>
      <c r="E155" s="447" t="s">
        <v>10</v>
      </c>
      <c r="F155" s="448">
        <v>21.4</v>
      </c>
      <c r="G155" s="472">
        <v>0</v>
      </c>
      <c r="H155" s="453"/>
      <c r="I155" s="790"/>
      <c r="J155" s="450" t="s">
        <v>49</v>
      </c>
      <c r="K155" s="585" t="s">
        <v>288</v>
      </c>
      <c r="L155" s="34"/>
      <c r="M155" s="17"/>
    </row>
    <row r="156" spans="1:13" ht="22.5" customHeight="1" x14ac:dyDescent="0.2">
      <c r="A156" s="93"/>
      <c r="B156" s="475" t="s">
        <v>261</v>
      </c>
      <c r="C156" s="445" t="s">
        <v>287</v>
      </c>
      <c r="D156" s="446">
        <v>7</v>
      </c>
      <c r="E156" s="447" t="s">
        <v>10</v>
      </c>
      <c r="F156" s="448">
        <v>21.4</v>
      </c>
      <c r="G156" s="472">
        <f>D156*F156</f>
        <v>149.79999999999998</v>
      </c>
      <c r="H156" s="468"/>
      <c r="I156" s="791"/>
      <c r="J156" s="505" t="s">
        <v>49</v>
      </c>
      <c r="K156" s="585"/>
      <c r="L156" s="34"/>
      <c r="M156" s="17"/>
    </row>
    <row r="157" spans="1:13" ht="38.25" x14ac:dyDescent="0.2">
      <c r="A157" s="93"/>
      <c r="B157" s="586" t="s">
        <v>257</v>
      </c>
      <c r="C157" s="432" t="s">
        <v>296</v>
      </c>
      <c r="D157" s="300">
        <v>1019</v>
      </c>
      <c r="E157" s="301" t="s">
        <v>259</v>
      </c>
      <c r="F157" s="302">
        <v>24.9</v>
      </c>
      <c r="G157" s="303">
        <f t="shared" si="8"/>
        <v>25373.1</v>
      </c>
      <c r="H157" s="304"/>
      <c r="I157" s="788" t="s">
        <v>320</v>
      </c>
      <c r="J157" s="779" t="s">
        <v>312</v>
      </c>
      <c r="K157" s="764" t="s">
        <v>401</v>
      </c>
      <c r="L157" s="812"/>
      <c r="M157" s="17"/>
    </row>
    <row r="158" spans="1:13" ht="13.5" thickBot="1" x14ac:dyDescent="0.25">
      <c r="A158" s="93"/>
      <c r="B158" s="244" t="s">
        <v>258</v>
      </c>
      <c r="C158" s="245" t="s">
        <v>286</v>
      </c>
      <c r="D158" s="246">
        <v>39</v>
      </c>
      <c r="E158" s="247" t="s">
        <v>260</v>
      </c>
      <c r="F158" s="248">
        <v>24.9</v>
      </c>
      <c r="G158" s="249">
        <f t="shared" si="8"/>
        <v>971.09999999999991</v>
      </c>
      <c r="H158" s="311"/>
      <c r="I158" s="789"/>
      <c r="J158" s="780"/>
      <c r="K158" s="765"/>
      <c r="L158" s="812"/>
      <c r="M158" s="17"/>
    </row>
    <row r="159" spans="1:13" ht="25.5" x14ac:dyDescent="0.2">
      <c r="A159" s="96" t="s">
        <v>47</v>
      </c>
      <c r="B159" s="513" t="s">
        <v>156</v>
      </c>
      <c r="C159" s="514" t="s">
        <v>287</v>
      </c>
      <c r="D159" s="515">
        <v>28</v>
      </c>
      <c r="E159" s="578" t="s">
        <v>9</v>
      </c>
      <c r="F159" s="579">
        <v>12.81</v>
      </c>
      <c r="G159" s="580">
        <v>16.399999999999999</v>
      </c>
      <c r="H159" s="519"/>
      <c r="I159" s="588" t="s">
        <v>157</v>
      </c>
      <c r="J159" s="582" t="s">
        <v>49</v>
      </c>
      <c r="K159" s="583"/>
      <c r="L159" s="430"/>
      <c r="M159" s="17"/>
    </row>
    <row r="160" spans="1:13" ht="22.5" customHeight="1" x14ac:dyDescent="0.2">
      <c r="A160" s="101"/>
      <c r="B160" s="589" t="str">
        <f>"2/7"</f>
        <v>2/7</v>
      </c>
      <c r="C160" s="299" t="s">
        <v>287</v>
      </c>
      <c r="D160" s="300">
        <v>12</v>
      </c>
      <c r="E160" s="301" t="s">
        <v>9</v>
      </c>
      <c r="F160" s="302">
        <v>10.050000000000001</v>
      </c>
      <c r="G160" s="303">
        <f t="shared" si="2"/>
        <v>120.60000000000001</v>
      </c>
      <c r="H160" s="304"/>
      <c r="I160" s="777" t="s">
        <v>321</v>
      </c>
      <c r="J160" s="312" t="s">
        <v>49</v>
      </c>
      <c r="K160" s="587"/>
      <c r="L160" s="812"/>
      <c r="M160" s="17"/>
    </row>
    <row r="161" spans="1:13" ht="21" customHeight="1" thickBot="1" x14ac:dyDescent="0.25">
      <c r="A161" s="102"/>
      <c r="B161" s="305" t="s">
        <v>213</v>
      </c>
      <c r="C161" s="306" t="s">
        <v>287</v>
      </c>
      <c r="D161" s="307">
        <v>10</v>
      </c>
      <c r="E161" s="308" t="s">
        <v>10</v>
      </c>
      <c r="F161" s="309">
        <v>21.1</v>
      </c>
      <c r="G161" s="310">
        <f t="shared" si="2"/>
        <v>211</v>
      </c>
      <c r="H161" s="311"/>
      <c r="I161" s="778"/>
      <c r="J161" s="313" t="s">
        <v>49</v>
      </c>
      <c r="K161" s="590"/>
      <c r="L161" s="812"/>
      <c r="M161" s="17"/>
    </row>
    <row r="162" spans="1:13" ht="13.5" thickBot="1" x14ac:dyDescent="0.25">
      <c r="A162" s="36"/>
      <c r="B162" s="15"/>
      <c r="C162" s="71"/>
      <c r="D162" s="32"/>
      <c r="E162" s="15"/>
      <c r="F162" s="133"/>
      <c r="G162" s="31"/>
      <c r="H162" s="27"/>
      <c r="I162" s="72"/>
      <c r="J162" s="65"/>
      <c r="K162" s="33"/>
      <c r="L162" s="34"/>
      <c r="M162" s="17"/>
    </row>
    <row r="163" spans="1:13" ht="13.5" thickBot="1" x14ac:dyDescent="0.25">
      <c r="A163" s="35"/>
      <c r="B163" s="15"/>
      <c r="C163" s="71"/>
      <c r="D163" s="15"/>
      <c r="E163" s="17"/>
      <c r="F163" s="134" t="s">
        <v>120</v>
      </c>
      <c r="G163" s="257">
        <f>SUM(G7:G161)</f>
        <v>548798.42000000004</v>
      </c>
      <c r="H163" s="256">
        <f>SUM(H7:H161)</f>
        <v>80109.47</v>
      </c>
      <c r="I163" s="46"/>
      <c r="J163" s="65"/>
      <c r="K163" s="33"/>
      <c r="L163" s="34"/>
      <c r="M163" s="17"/>
    </row>
    <row r="164" spans="1:13" x14ac:dyDescent="0.2">
      <c r="A164" s="35"/>
      <c r="B164" s="15"/>
      <c r="C164" s="71"/>
      <c r="D164" s="15"/>
      <c r="E164" s="17"/>
      <c r="F164" s="135"/>
      <c r="G164" s="156"/>
      <c r="H164" s="169"/>
      <c r="I164" s="46"/>
      <c r="J164" s="65"/>
      <c r="K164" s="33"/>
      <c r="L164" s="34"/>
      <c r="M164" s="17"/>
    </row>
    <row r="165" spans="1:13" ht="13.5" thickBot="1" x14ac:dyDescent="0.25">
      <c r="F165" s="136"/>
      <c r="G165" s="56"/>
      <c r="H165" s="56"/>
      <c r="I165" s="155"/>
      <c r="J165" s="154"/>
    </row>
    <row r="166" spans="1:13" ht="26.25" thickBot="1" x14ac:dyDescent="0.25">
      <c r="A166" s="166" t="s">
        <v>372</v>
      </c>
      <c r="B166" s="167"/>
      <c r="C166" s="7"/>
      <c r="D166" s="14"/>
      <c r="E166" s="7"/>
      <c r="F166" s="168"/>
      <c r="G166" s="165"/>
      <c r="H166" s="169"/>
      <c r="I166" s="170"/>
      <c r="J166" s="170"/>
      <c r="K166" s="170"/>
    </row>
    <row r="167" spans="1:13" ht="26.25" thickBot="1" x14ac:dyDescent="0.25">
      <c r="A167" s="171" t="s">
        <v>1</v>
      </c>
      <c r="B167" s="172" t="s">
        <v>362</v>
      </c>
      <c r="C167" s="173" t="s">
        <v>363</v>
      </c>
      <c r="D167" s="172" t="s">
        <v>364</v>
      </c>
      <c r="E167" s="173" t="s">
        <v>365</v>
      </c>
      <c r="F167" s="174" t="s">
        <v>366</v>
      </c>
      <c r="G167" s="175" t="s">
        <v>367</v>
      </c>
      <c r="H167" s="176" t="s">
        <v>368</v>
      </c>
      <c r="I167" s="177" t="s">
        <v>369</v>
      </c>
      <c r="J167" s="177" t="s">
        <v>370</v>
      </c>
      <c r="K167" s="704" t="s">
        <v>371</v>
      </c>
    </row>
    <row r="168" spans="1:13" ht="26.25" thickBot="1" x14ac:dyDescent="0.25">
      <c r="A168" s="378" t="s">
        <v>44</v>
      </c>
      <c r="B168" s="179" t="s">
        <v>387</v>
      </c>
      <c r="C168" s="180" t="s">
        <v>287</v>
      </c>
      <c r="D168" s="181">
        <v>71</v>
      </c>
      <c r="E168" s="182" t="s">
        <v>10</v>
      </c>
      <c r="F168" s="183">
        <v>22.27</v>
      </c>
      <c r="G168" s="184">
        <f>F168*D168</f>
        <v>1581.17</v>
      </c>
      <c r="H168" s="185">
        <v>1581.17</v>
      </c>
      <c r="I168" s="186" t="s">
        <v>388</v>
      </c>
      <c r="J168" s="187" t="s">
        <v>49</v>
      </c>
      <c r="K168" s="429" t="s">
        <v>389</v>
      </c>
    </row>
    <row r="169" spans="1:13" ht="13.5" thickBot="1" x14ac:dyDescent="0.25">
      <c r="A169" s="7"/>
      <c r="B169" s="14"/>
      <c r="C169" s="7"/>
      <c r="D169" s="14"/>
      <c r="E169" s="7"/>
      <c r="F169" s="188" t="s">
        <v>34</v>
      </c>
      <c r="G169" s="189">
        <f>SUM(G168:G168)</f>
        <v>1581.17</v>
      </c>
      <c r="H169" s="190">
        <f>SUM(H168:H168)</f>
        <v>1581.17</v>
      </c>
      <c r="I169" s="170"/>
      <c r="J169" s="170"/>
      <c r="K169" s="170"/>
    </row>
    <row r="174" spans="1:13" ht="13.5" thickBot="1" x14ac:dyDescent="0.25"/>
    <row r="175" spans="1:13" x14ac:dyDescent="0.2">
      <c r="B175" s="840" t="s">
        <v>126</v>
      </c>
      <c r="C175" s="841"/>
      <c r="D175" s="841"/>
      <c r="E175" s="841"/>
      <c r="F175" s="842"/>
      <c r="G175" s="420">
        <f>SUMIF(J7:J161,"*60225*",G7:G161)</f>
        <v>214868.55000000002</v>
      </c>
      <c r="H175" s="423">
        <f ca="1">SUMIF(J7:J168,"*60225*",H7:H167)</f>
        <v>70261.279999999999</v>
      </c>
    </row>
    <row r="176" spans="1:13" x14ac:dyDescent="0.2">
      <c r="B176" s="843" t="s">
        <v>38</v>
      </c>
      <c r="C176" s="844"/>
      <c r="D176" s="844"/>
      <c r="E176" s="844"/>
      <c r="F176" s="845"/>
      <c r="G176" s="421">
        <f>SUMIF(J7:J160,"*61000*",G7:G160)</f>
        <v>179342.37</v>
      </c>
      <c r="H176" s="424">
        <f>SUMIF(J7:J168,"*61000*",H7:H168)</f>
        <v>11429.36</v>
      </c>
    </row>
    <row r="177" spans="2:10" ht="13.5" thickBot="1" x14ac:dyDescent="0.25">
      <c r="B177" s="69" t="s">
        <v>311</v>
      </c>
      <c r="C177" s="78"/>
      <c r="D177" s="70"/>
      <c r="E177" s="70"/>
      <c r="F177" s="137"/>
      <c r="G177" s="422">
        <f>SUM(G157:G158,G129:G134)</f>
        <v>154587.49999999997</v>
      </c>
      <c r="H177" s="425">
        <f>SUMIF(J7:J168,"*50121*",H7:H169)</f>
        <v>0</v>
      </c>
    </row>
    <row r="178" spans="2:10" ht="13.5" thickBot="1" x14ac:dyDescent="0.25">
      <c r="B178" s="835" t="s">
        <v>34</v>
      </c>
      <c r="C178" s="836"/>
      <c r="D178" s="836"/>
      <c r="E178" s="836"/>
      <c r="F178" s="837"/>
      <c r="G178" s="422">
        <f>SUM(G175:G177)</f>
        <v>548798.42000000004</v>
      </c>
      <c r="H178" s="426">
        <f ca="1">SUM(H175:H177)</f>
        <v>81690.64</v>
      </c>
    </row>
    <row r="183" spans="2:10" x14ac:dyDescent="0.2">
      <c r="J183" s="122"/>
    </row>
  </sheetData>
  <sortState ref="B82:B86">
    <sortCondition ref="B82"/>
  </sortState>
  <mergeCells count="102">
    <mergeCell ref="J58:J59"/>
    <mergeCell ref="L44:L45"/>
    <mergeCell ref="K44:K45"/>
    <mergeCell ref="L58:L59"/>
    <mergeCell ref="K58:K59"/>
    <mergeCell ref="L54:L56"/>
    <mergeCell ref="L46:L47"/>
    <mergeCell ref="L52:L53"/>
    <mergeCell ref="K46:K47"/>
    <mergeCell ref="K54:K56"/>
    <mergeCell ref="A1:J1"/>
    <mergeCell ref="A4:B4"/>
    <mergeCell ref="B5:D5"/>
    <mergeCell ref="J5:J6"/>
    <mergeCell ref="A2:J2"/>
    <mergeCell ref="I5:I6"/>
    <mergeCell ref="H5:H6"/>
    <mergeCell ref="I16:I17"/>
    <mergeCell ref="L14:L15"/>
    <mergeCell ref="L5:L6"/>
    <mergeCell ref="K5:K6"/>
    <mergeCell ref="L7:L12"/>
    <mergeCell ref="I7:I15"/>
    <mergeCell ref="L16:L17"/>
    <mergeCell ref="B178:F178"/>
    <mergeCell ref="I44:I45"/>
    <mergeCell ref="B175:F175"/>
    <mergeCell ref="B176:F176"/>
    <mergeCell ref="I148:I149"/>
    <mergeCell ref="I61:I65"/>
    <mergeCell ref="I90:I99"/>
    <mergeCell ref="I76:I82"/>
    <mergeCell ref="I106:I118"/>
    <mergeCell ref="I52:I53"/>
    <mergeCell ref="I72:I75"/>
    <mergeCell ref="I46:I50"/>
    <mergeCell ref="I54:I56"/>
    <mergeCell ref="I58:I59"/>
    <mergeCell ref="I83:I84"/>
    <mergeCell ref="I86:I88"/>
    <mergeCell ref="G58:G59"/>
    <mergeCell ref="H58:H59"/>
    <mergeCell ref="L21:L26"/>
    <mergeCell ref="I21:I26"/>
    <mergeCell ref="K21:K26"/>
    <mergeCell ref="I27:I30"/>
    <mergeCell ref="I38:I42"/>
    <mergeCell ref="K38:K42"/>
    <mergeCell ref="L32:L36"/>
    <mergeCell ref="I32:I36"/>
    <mergeCell ref="K32:K36"/>
    <mergeCell ref="L38:L42"/>
    <mergeCell ref="K27:K29"/>
    <mergeCell ref="L27:L29"/>
    <mergeCell ref="K61:K65"/>
    <mergeCell ref="L61:L65"/>
    <mergeCell ref="L86:L88"/>
    <mergeCell ref="L76:L77"/>
    <mergeCell ref="L90:L99"/>
    <mergeCell ref="K83:K84"/>
    <mergeCell ref="L83:L84"/>
    <mergeCell ref="L148:L149"/>
    <mergeCell ref="K106:K118"/>
    <mergeCell ref="L111:L112"/>
    <mergeCell ref="L108:L110"/>
    <mergeCell ref="L106:L107"/>
    <mergeCell ref="L136:L147"/>
    <mergeCell ref="L127:L128"/>
    <mergeCell ref="L102:L103"/>
    <mergeCell ref="L104:L105"/>
    <mergeCell ref="K129:K134"/>
    <mergeCell ref="L129:L134"/>
    <mergeCell ref="K126:K128"/>
    <mergeCell ref="L160:L161"/>
    <mergeCell ref="L151:L152"/>
    <mergeCell ref="L157:L158"/>
    <mergeCell ref="K70:K71"/>
    <mergeCell ref="L66:L69"/>
    <mergeCell ref="K86:K88"/>
    <mergeCell ref="I102:I105"/>
    <mergeCell ref="G108:G110"/>
    <mergeCell ref="G106:G107"/>
    <mergeCell ref="K76:K81"/>
    <mergeCell ref="K66:K69"/>
    <mergeCell ref="I66:I69"/>
    <mergeCell ref="L70:L71"/>
    <mergeCell ref="I70:I71"/>
    <mergeCell ref="K102:K103"/>
    <mergeCell ref="I160:I161"/>
    <mergeCell ref="J157:J158"/>
    <mergeCell ref="K136:K147"/>
    <mergeCell ref="I136:I147"/>
    <mergeCell ref="I150:I152"/>
    <mergeCell ref="I157:I158"/>
    <mergeCell ref="I154:I156"/>
    <mergeCell ref="K157:K158"/>
    <mergeCell ref="G111:G112"/>
    <mergeCell ref="G114:G117"/>
    <mergeCell ref="I120:I121"/>
    <mergeCell ref="J129:J134"/>
    <mergeCell ref="I129:I134"/>
    <mergeCell ref="I126:I128"/>
  </mergeCells>
  <phoneticPr fontId="0" type="noConversion"/>
  <pageMargins left="0.39370078740157483" right="0.15748031496062992" top="0.51181102362204722" bottom="0.31496062992125984" header="0.31496062992125984" footer="0.31496062992125984"/>
  <pageSetup paperSize="9" scale="65" fitToHeight="0" orientation="landscape" r:id="rId1"/>
  <headerFooter alignWithMargins="0">
    <oddHeader>&amp;A</oddHeader>
    <oddFooter>Stran &amp;P od &amp;N</oddFooter>
  </headerFooter>
  <rowBreaks count="1" manualBreakCount="1">
    <brk id="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NAČRT RAZPOLAGANJA 2015</vt:lpstr>
      <vt:lpstr>NAČRT PRIDOBIVANJA 2015</vt:lpstr>
      <vt:lpstr>'NAČRT PRIDOBIVANJA 2015'!Področje_tiskanja</vt:lpstr>
      <vt:lpstr>'NAČRT RAZPOLAGANJA 2015'!Področje_tiskanja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Maček MARJETA</cp:lastModifiedBy>
  <cp:lastPrinted>2016-02-24T13:08:23Z</cp:lastPrinted>
  <dcterms:created xsi:type="dcterms:W3CDTF">2010-12-07T12:38:59Z</dcterms:created>
  <dcterms:modified xsi:type="dcterms:W3CDTF">2016-03-29T11:42:49Z</dcterms:modified>
</cp:coreProperties>
</file>