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15\ZR 2015\Gradivo NO\"/>
    </mc:Choice>
  </mc:AlternateContent>
  <bookViews>
    <workbookView xWindow="0" yWindow="0" windowWidth="28800" windowHeight="14565"/>
  </bookViews>
  <sheets>
    <sheet name="List1" sheetId="1" r:id="rId1"/>
  </sheets>
  <definedNames>
    <definedName name="_xlnm.Print_Titles" localSheetId="0">List1!$3:$4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4" i="1" l="1"/>
  <c r="J94" i="1"/>
  <c r="I94" i="1"/>
  <c r="H93" i="1"/>
  <c r="G93" i="1"/>
  <c r="I93" i="1" s="1"/>
  <c r="F93" i="1"/>
  <c r="J93" i="1" s="1"/>
  <c r="E93" i="1"/>
  <c r="K93" i="1" s="1"/>
  <c r="H92" i="1"/>
  <c r="E92" i="1"/>
  <c r="K92" i="1" s="1"/>
  <c r="K91" i="1"/>
  <c r="J91" i="1"/>
  <c r="I91" i="1"/>
  <c r="K90" i="1"/>
  <c r="J90" i="1"/>
  <c r="I90" i="1"/>
  <c r="K89" i="1"/>
  <c r="J89" i="1"/>
  <c r="I89" i="1"/>
  <c r="K88" i="1"/>
  <c r="J88" i="1"/>
  <c r="I88" i="1"/>
  <c r="H87" i="1"/>
  <c r="G87" i="1"/>
  <c r="F87" i="1"/>
  <c r="E87" i="1"/>
  <c r="K86" i="1"/>
  <c r="J86" i="1"/>
  <c r="I86" i="1"/>
  <c r="K85" i="1"/>
  <c r="J85" i="1"/>
  <c r="I85" i="1"/>
  <c r="K84" i="1"/>
  <c r="J84" i="1"/>
  <c r="I84" i="1"/>
  <c r="K83" i="1"/>
  <c r="J83" i="1"/>
  <c r="I83" i="1"/>
  <c r="K82" i="1"/>
  <c r="J82" i="1"/>
  <c r="I82" i="1"/>
  <c r="K81" i="1"/>
  <c r="J81" i="1"/>
  <c r="I81" i="1"/>
  <c r="K80" i="1"/>
  <c r="J80" i="1"/>
  <c r="I80" i="1"/>
  <c r="K79" i="1"/>
  <c r="J79" i="1"/>
  <c r="I79" i="1"/>
  <c r="K78" i="1"/>
  <c r="J78" i="1"/>
  <c r="I78" i="1"/>
  <c r="H77" i="1"/>
  <c r="G77" i="1"/>
  <c r="F77" i="1"/>
  <c r="E77" i="1"/>
  <c r="K76" i="1"/>
  <c r="J76" i="1"/>
  <c r="I76" i="1"/>
  <c r="H75" i="1"/>
  <c r="G75" i="1"/>
  <c r="F75" i="1"/>
  <c r="E75" i="1"/>
  <c r="K75" i="1" s="1"/>
  <c r="K74" i="1"/>
  <c r="J74" i="1"/>
  <c r="I74" i="1"/>
  <c r="K73" i="1"/>
  <c r="J73" i="1"/>
  <c r="I73" i="1"/>
  <c r="K72" i="1"/>
  <c r="J72" i="1"/>
  <c r="I72" i="1"/>
  <c r="K71" i="1"/>
  <c r="J71" i="1"/>
  <c r="I71" i="1"/>
  <c r="K70" i="1"/>
  <c r="J70" i="1"/>
  <c r="I70" i="1"/>
  <c r="K69" i="1"/>
  <c r="J69" i="1"/>
  <c r="I69" i="1"/>
  <c r="K68" i="1"/>
  <c r="J68" i="1"/>
  <c r="I68" i="1"/>
  <c r="K67" i="1"/>
  <c r="J67" i="1"/>
  <c r="I67" i="1"/>
  <c r="K66" i="1"/>
  <c r="J66" i="1"/>
  <c r="I66" i="1"/>
  <c r="K65" i="1"/>
  <c r="J65" i="1"/>
  <c r="I65" i="1"/>
  <c r="K64" i="1"/>
  <c r="J64" i="1"/>
  <c r="I64" i="1"/>
  <c r="K63" i="1"/>
  <c r="J63" i="1"/>
  <c r="I63" i="1"/>
  <c r="K62" i="1"/>
  <c r="J62" i="1"/>
  <c r="I62" i="1"/>
  <c r="K61" i="1"/>
  <c r="J61" i="1"/>
  <c r="I61" i="1"/>
  <c r="K60" i="1"/>
  <c r="J60" i="1"/>
  <c r="I60" i="1"/>
  <c r="H59" i="1"/>
  <c r="G59" i="1"/>
  <c r="F59" i="1"/>
  <c r="E59" i="1"/>
  <c r="K58" i="1"/>
  <c r="J58" i="1"/>
  <c r="I58" i="1"/>
  <c r="K57" i="1"/>
  <c r="J57" i="1"/>
  <c r="I57" i="1"/>
  <c r="K56" i="1"/>
  <c r="J56" i="1"/>
  <c r="I56" i="1"/>
  <c r="K55" i="1"/>
  <c r="J55" i="1"/>
  <c r="I55" i="1"/>
  <c r="K54" i="1"/>
  <c r="J54" i="1"/>
  <c r="I54" i="1"/>
  <c r="K53" i="1"/>
  <c r="J53" i="1"/>
  <c r="I53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H45" i="1"/>
  <c r="G45" i="1"/>
  <c r="F45" i="1"/>
  <c r="E45" i="1"/>
  <c r="K44" i="1"/>
  <c r="J44" i="1"/>
  <c r="I44" i="1"/>
  <c r="K43" i="1"/>
  <c r="J43" i="1"/>
  <c r="I43" i="1"/>
  <c r="K42" i="1"/>
  <c r="J42" i="1"/>
  <c r="I42" i="1"/>
  <c r="K41" i="1"/>
  <c r="J41" i="1"/>
  <c r="I41" i="1"/>
  <c r="K40" i="1"/>
  <c r="J40" i="1"/>
  <c r="I40" i="1"/>
  <c r="K39" i="1"/>
  <c r="J39" i="1"/>
  <c r="I39" i="1"/>
  <c r="H38" i="1"/>
  <c r="G38" i="1"/>
  <c r="F38" i="1"/>
  <c r="E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H25" i="1"/>
  <c r="G25" i="1"/>
  <c r="F25" i="1"/>
  <c r="E25" i="1"/>
  <c r="K24" i="1"/>
  <c r="J24" i="1"/>
  <c r="I24" i="1"/>
  <c r="K23" i="1"/>
  <c r="J23" i="1"/>
  <c r="I23" i="1"/>
  <c r="K22" i="1"/>
  <c r="J22" i="1"/>
  <c r="I22" i="1"/>
  <c r="H21" i="1"/>
  <c r="G21" i="1"/>
  <c r="F21" i="1"/>
  <c r="E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H14" i="1"/>
  <c r="G14" i="1"/>
  <c r="F14" i="1"/>
  <c r="E14" i="1"/>
  <c r="K13" i="1"/>
  <c r="J13" i="1"/>
  <c r="I13" i="1"/>
  <c r="H12" i="1"/>
  <c r="G12" i="1"/>
  <c r="F12" i="1"/>
  <c r="E12" i="1"/>
  <c r="K12" i="1" s="1"/>
  <c r="K11" i="1"/>
  <c r="J11" i="1"/>
  <c r="I11" i="1"/>
  <c r="K10" i="1"/>
  <c r="J10" i="1"/>
  <c r="I10" i="1"/>
  <c r="K9" i="1"/>
  <c r="J9" i="1"/>
  <c r="I9" i="1"/>
  <c r="H8" i="1"/>
  <c r="G8" i="1"/>
  <c r="F8" i="1"/>
  <c r="E8" i="1"/>
  <c r="K7" i="1"/>
  <c r="J7" i="1"/>
  <c r="I7" i="1"/>
  <c r="H6" i="1"/>
  <c r="G6" i="1"/>
  <c r="F6" i="1"/>
  <c r="E6" i="1"/>
  <c r="K6" i="1" s="1"/>
  <c r="F92" i="1" l="1"/>
  <c r="J92" i="1" s="1"/>
  <c r="G92" i="1"/>
  <c r="I92" i="1" s="1"/>
  <c r="J6" i="1"/>
  <c r="J12" i="1"/>
  <c r="J75" i="1"/>
  <c r="I6" i="1"/>
  <c r="I12" i="1"/>
  <c r="I75" i="1"/>
  <c r="K87" i="1"/>
  <c r="J87" i="1"/>
  <c r="I87" i="1"/>
  <c r="K77" i="1"/>
  <c r="J77" i="1"/>
  <c r="I77" i="1"/>
  <c r="K59" i="1"/>
  <c r="J59" i="1"/>
  <c r="I59" i="1"/>
  <c r="K45" i="1"/>
  <c r="J45" i="1"/>
  <c r="I45" i="1"/>
  <c r="K38" i="1"/>
  <c r="J38" i="1"/>
  <c r="I38" i="1"/>
  <c r="K25" i="1"/>
  <c r="J25" i="1"/>
  <c r="I25" i="1"/>
  <c r="I21" i="1"/>
  <c r="K21" i="1"/>
  <c r="J21" i="1"/>
  <c r="H5" i="1"/>
  <c r="H95" i="1" s="1"/>
  <c r="K14" i="1"/>
  <c r="F5" i="1"/>
  <c r="F95" i="1" s="1"/>
  <c r="J95" i="1" s="1"/>
  <c r="J14" i="1"/>
  <c r="I14" i="1"/>
  <c r="K8" i="1"/>
  <c r="I8" i="1"/>
  <c r="G5" i="1"/>
  <c r="G95" i="1" s="1"/>
  <c r="J8" i="1"/>
  <c r="E5" i="1"/>
  <c r="E95" i="1" s="1"/>
  <c r="K95" i="1" l="1"/>
  <c r="I95" i="1"/>
  <c r="I5" i="1"/>
  <c r="J5" i="1"/>
  <c r="K5" i="1"/>
</calcChain>
</file>

<file path=xl/sharedStrings.xml><?xml version="1.0" encoding="utf-8"?>
<sst xmlns="http://schemas.openxmlformats.org/spreadsheetml/2006/main" count="193" uniqueCount="168">
  <si>
    <t>PU</t>
  </si>
  <si>
    <t>PK</t>
  </si>
  <si>
    <t>NRP</t>
  </si>
  <si>
    <t>Opis</t>
  </si>
  <si>
    <t>Realizacija: 2014</t>
  </si>
  <si>
    <t>Sprejeti proračun: 2015/3</t>
  </si>
  <si>
    <t>Veljavni proračun: 2015/3</t>
  </si>
  <si>
    <t>Realizacija: 2015</t>
  </si>
  <si>
    <t>Indeks 10:9</t>
  </si>
  <si>
    <t>Indeks 10:8</t>
  </si>
  <si>
    <t>Indeks 10:7</t>
  </si>
  <si>
    <t>4000</t>
  </si>
  <si>
    <t>OBČINSKA UPRAVA</t>
  </si>
  <si>
    <t>04</t>
  </si>
  <si>
    <t>SKUPNE ADMINISTRATIVNE SLUŽBE IN SPLOŠNE JAVNE STORITVE</t>
  </si>
  <si>
    <t>41207013</t>
  </si>
  <si>
    <t>SEVERNI PRIKLJUČEK NA DRŽAVNO CESTO</t>
  </si>
  <si>
    <t>06</t>
  </si>
  <si>
    <t>LOKALNA SAMOUPRAVA</t>
  </si>
  <si>
    <t>40904009</t>
  </si>
  <si>
    <t>DRUGE NEPROIZV.INVESTICIJE - KS</t>
  </si>
  <si>
    <t>41208002</t>
  </si>
  <si>
    <t>OBNOVA PAVILJONA NOB</t>
  </si>
  <si>
    <t>41208003</t>
  </si>
  <si>
    <t>POVEZOVALNA POT BREZJE</t>
  </si>
  <si>
    <t>07</t>
  </si>
  <si>
    <t>OBRAMBA IN UKREPI OB IZREDNIH DOGODKIH</t>
  </si>
  <si>
    <t>41004017</t>
  </si>
  <si>
    <t>VZDRŽ.GAS.DOMOV, INVEST.IN NABAVA GAS.OPREME, VOZIL</t>
  </si>
  <si>
    <t>11</t>
  </si>
  <si>
    <t>KMETIJSTVO, GOZDARSTVO IN RIBIŠTVO</t>
  </si>
  <si>
    <t>41208001</t>
  </si>
  <si>
    <t>OBNOVA IN SANACIJA VAŠKEGA DOMA LEŠE</t>
  </si>
  <si>
    <t>41208009</t>
  </si>
  <si>
    <t>INTERVENCIJE V KMETIJSTVU</t>
  </si>
  <si>
    <t>41208011</t>
  </si>
  <si>
    <t>DEDIŠČINA STARIH HIŠNIH IMEN</t>
  </si>
  <si>
    <t>41208012</t>
  </si>
  <si>
    <t>VAŠKE PRIREDITVE</t>
  </si>
  <si>
    <t>41311002</t>
  </si>
  <si>
    <t>IGRAJMO SE SKUPAJ</t>
  </si>
  <si>
    <t>41411001</t>
  </si>
  <si>
    <t>VEČNAMENSKA ZGRADBA SKUPNEGA POMENA V KOVORJU</t>
  </si>
  <si>
    <t>12</t>
  </si>
  <si>
    <t>PRIDOBIVANJE IN DISTRIBUCIJA ENERGETSKIH SUROVIN</t>
  </si>
  <si>
    <t>41208017</t>
  </si>
  <si>
    <t>INVEST.VZDRŽEVANJE STAVB V LASTI OBČINE</t>
  </si>
  <si>
    <t>41311001</t>
  </si>
  <si>
    <t>ENERGETSKA SANACIJA VRTCA DETELJICA</t>
  </si>
  <si>
    <t>41408005</t>
  </si>
  <si>
    <t>ENERGETSKA OBNOVA OBČNSKE STAVBE</t>
  </si>
  <si>
    <t>13</t>
  </si>
  <si>
    <t>PROMET, PROMETNA INFRASTRUKTURA IN KOMUNIKACIJE</t>
  </si>
  <si>
    <t>40907001</t>
  </si>
  <si>
    <t>INVESTICIJSKO VZDRŽEVANJE OBČINSKIH CEST</t>
  </si>
  <si>
    <t>40907008</t>
  </si>
  <si>
    <t>TEKOČE VZDRŽEVANJE LOKALNIH CEST</t>
  </si>
  <si>
    <t>41007005</t>
  </si>
  <si>
    <t>ODPRAVA POSLEDIC NEURJA IN DRUGIH NARAVNIH NESREČ</t>
  </si>
  <si>
    <t>41207001</t>
  </si>
  <si>
    <t>CESTA PODLJUBELJ - ZAVRŠNIK</t>
  </si>
  <si>
    <t>41207005</t>
  </si>
  <si>
    <t>UREDITEV VOZIŠČA TIČ</t>
  </si>
  <si>
    <t>41208013</t>
  </si>
  <si>
    <t>INVESTICIJE V JAVNO RAZSVETLJAVO</t>
  </si>
  <si>
    <t>41407001</t>
  </si>
  <si>
    <t>PLOČNIK LOKA - KOVOR</t>
  </si>
  <si>
    <t>41407007</t>
  </si>
  <si>
    <t>KRIŽE (PLANINSKA POT IN POT NA MOČILA) KOMUNALNO OPREMLJANJE</t>
  </si>
  <si>
    <t>41407009</t>
  </si>
  <si>
    <t>IZBOLJŠ.VODOOSKRBE NA VS ČRNI GOZD</t>
  </si>
  <si>
    <t>41408006</t>
  </si>
  <si>
    <t>INVESTICIJSKO VZDRŽEVANJE JAVNE RAZSVETLJAVE</t>
  </si>
  <si>
    <t>41507001</t>
  </si>
  <si>
    <t>UREDITEV VAŠKEGA JEDRA KRIŽE</t>
  </si>
  <si>
    <t>14</t>
  </si>
  <si>
    <t>GOSPODARSTVO</t>
  </si>
  <si>
    <t>41104005</t>
  </si>
  <si>
    <t>GORENJSKA PLAŽA - UREDITEV TURISTIČNO KULTURNEGA CENTRA</t>
  </si>
  <si>
    <t>41207014</t>
  </si>
  <si>
    <t>UČNE POTI GORENJSKE - UDIN BORŠT</t>
  </si>
  <si>
    <t>41208014</t>
  </si>
  <si>
    <t>NEPOSREDNE SPODBUDE ZA SPODBUJANJE PODJETNIŠTVA IN ZAPOSLOVANJA</t>
  </si>
  <si>
    <t>41408001</t>
  </si>
  <si>
    <t>UPRAVLJANJE Z BAZENOM</t>
  </si>
  <si>
    <t>41408003</t>
  </si>
  <si>
    <t>UREDITEV GORENJSKE PLAŽE</t>
  </si>
  <si>
    <t>41408004</t>
  </si>
  <si>
    <t>REGENERACIJA INDUSTRIJSKEGA OBMOČJA BPT - RIO TRŽIČ</t>
  </si>
  <si>
    <t>15</t>
  </si>
  <si>
    <t>VAROVANJE OKOLJA IN NARAVNE DEDIŠČINE</t>
  </si>
  <si>
    <t>40907012</t>
  </si>
  <si>
    <t>DODATNA DELA PRI KOHEZIJI</t>
  </si>
  <si>
    <t>41207006</t>
  </si>
  <si>
    <t>INV.VZDR. IN OBNOVE OBSTOJEČE INFRAST.(VODOVOD, KANAL)</t>
  </si>
  <si>
    <t>41207007</t>
  </si>
  <si>
    <t>PROGRAM OPREMLJANJA-AGLOMERACIJA LOKA (TRŽIČ)</t>
  </si>
  <si>
    <t>41207015</t>
  </si>
  <si>
    <t>UREDITEV DEPONIJE KOVOR</t>
  </si>
  <si>
    <t>41407003</t>
  </si>
  <si>
    <t>SLAP - KOMUNALNO OPREMLJANJE</t>
  </si>
  <si>
    <t>41407004</t>
  </si>
  <si>
    <t>BISTRICA - KOMUNALNO OPREMLJANJE</t>
  </si>
  <si>
    <t>41407005</t>
  </si>
  <si>
    <t>KOVOR - KOMUNALNO OPREMLJANJE</t>
  </si>
  <si>
    <t>41407006</t>
  </si>
  <si>
    <t>KRIŽE - SEBENJE  KOMUNALNO OPREMLJANJE</t>
  </si>
  <si>
    <t>41407008</t>
  </si>
  <si>
    <t>KRIŽE POD POGOVCO - KOMUNALNO OPREMLJANJE</t>
  </si>
  <si>
    <t>41407010</t>
  </si>
  <si>
    <t>LOKA - KOMUNALNO OPREMLJANJE</t>
  </si>
  <si>
    <t>41407012</t>
  </si>
  <si>
    <t>RETNJE -KOMUNALNO OPREMLJANJE</t>
  </si>
  <si>
    <t>41407013</t>
  </si>
  <si>
    <t>ZA JEZOM - ČEGELJŠE KOMUNALNO OPREMLJANJE</t>
  </si>
  <si>
    <t>16</t>
  </si>
  <si>
    <t>PROSTORSKO PLANIRANJE IN STANOVANJSKO KOMUNALNA DEJAVNOST</t>
  </si>
  <si>
    <t>40907006</t>
  </si>
  <si>
    <t>UREJANJE OTROŠKIH IGRIŠČ</t>
  </si>
  <si>
    <t>40909001</t>
  </si>
  <si>
    <t>INVESTICIJSKO VZDRŽEVANJE STANOVANJ</t>
  </si>
  <si>
    <t>41007006</t>
  </si>
  <si>
    <t>OBČINSKI PROSTORSKI NAČRT OBČINE TRŽIČ</t>
  </si>
  <si>
    <t>41207011</t>
  </si>
  <si>
    <t>VODNO ZAJETJE SMOLEKAR</t>
  </si>
  <si>
    <t>41208019</t>
  </si>
  <si>
    <t>UREJANJE POKOPALIŠČ</t>
  </si>
  <si>
    <t>41407011</t>
  </si>
  <si>
    <t>IZBOLJŠANJE VODOOSKRBE VETERNO-GOZD</t>
  </si>
  <si>
    <t>17</t>
  </si>
  <si>
    <t>ZDRAVSTVENO VARSTVO</t>
  </si>
  <si>
    <t>40904017</t>
  </si>
  <si>
    <t>INVESTICIJE IN PROJEKTI V ZDRAVSTVENEM DOMU TRŽIČ</t>
  </si>
  <si>
    <t>18</t>
  </si>
  <si>
    <t>KULTURA, ŠPORT IN NEVLADNE ORGANIZACIJE</t>
  </si>
  <si>
    <t>40904010</t>
  </si>
  <si>
    <t>VZDRŽEVANJE IN INVESTICIJE V TRŽIŠKEM MUZEJU</t>
  </si>
  <si>
    <t>40904018</t>
  </si>
  <si>
    <t>BREZMEJNA DOŽIVETJA KULTURE KOROŠKA - SLO (CULTH:EX)</t>
  </si>
  <si>
    <t>41004004</t>
  </si>
  <si>
    <t>INVEST.VZDRŽ.KNJIŽNICE DR.TONETA PRETNARJA</t>
  </si>
  <si>
    <t>41004008</t>
  </si>
  <si>
    <t>VELIKO NOGOMETNO IGRIŠČE TRŽIČ</t>
  </si>
  <si>
    <t>41208016</t>
  </si>
  <si>
    <t>OBNOVA IGRIŠČA PRI OŠ BISTRICA</t>
  </si>
  <si>
    <t>41411002</t>
  </si>
  <si>
    <t>PROJEKT CELOVITE PRENOVE TRŽIŠKEGA MUZEJA</t>
  </si>
  <si>
    <t>41411005</t>
  </si>
  <si>
    <t>UREDITEV ŠP.IGRIŠČA OB DTO</t>
  </si>
  <si>
    <t>41411006</t>
  </si>
  <si>
    <t>ŠPORTNO IGRIŠČE SEBENJE</t>
  </si>
  <si>
    <t>41411007</t>
  </si>
  <si>
    <t>FITNES NA PROSTEM V ŠPORTNEM PARKU KRIŽE</t>
  </si>
  <si>
    <t>19</t>
  </si>
  <si>
    <t>IZOBRAŽEVANJE</t>
  </si>
  <si>
    <t>40904007</t>
  </si>
  <si>
    <t>PROJEKTI IN INVESTICIJE V VRTCU TRŽIČ</t>
  </si>
  <si>
    <t>41208008</t>
  </si>
  <si>
    <t>PROJEKTI IN INVESTICIJE V OŠ</t>
  </si>
  <si>
    <t>41408002</t>
  </si>
  <si>
    <t>PREVOZI UČENCEV</t>
  </si>
  <si>
    <t>41411004</t>
  </si>
  <si>
    <t>5012</t>
  </si>
  <si>
    <t>KS KOVOR</t>
  </si>
  <si>
    <t>51199001</t>
  </si>
  <si>
    <t>KS KOVOR - GRADNJA PRIZIDKA VEČNAMENSKE DVORANE</t>
  </si>
  <si>
    <t>ZAKLJUČNI RAČUN PRORAČUNA OBČINE TRŽIČ ZA LETO 2015 - NAČRT RAZVOJNI PROGRAMOV</t>
  </si>
  <si>
    <t>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</si>
</sst>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b/>
      <i/>
      <sz val="10"/>
      <color rgb="FF000000"/>
      <name val="Arial Narrow"/>
      <family val="2"/>
      <charset val="238"/>
    </font>
    <font>
      <i/>
      <sz val="1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A4FFA4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3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 applyAlignment="1">
      <alignment horizontal="right"/>
    </xf>
    <xf numFmtId="0" fontId="3" fillId="4" borderId="2" xfId="0" applyFont="1" applyFill="1" applyBorder="1"/>
    <xf numFmtId="49" fontId="3" fillId="4" borderId="2" xfId="0" applyNumberFormat="1" applyFont="1" applyFill="1" applyBorder="1"/>
    <xf numFmtId="4" fontId="3" fillId="4" borderId="2" xfId="0" applyNumberFormat="1" applyFont="1" applyFill="1" applyBorder="1" applyAlignment="1">
      <alignment horizontal="right"/>
    </xf>
    <xf numFmtId="0" fontId="4" fillId="5" borderId="2" xfId="0" applyFont="1" applyFill="1" applyBorder="1"/>
    <xf numFmtId="49" fontId="4" fillId="5" borderId="2" xfId="0" applyNumberFormat="1" applyFont="1" applyFill="1" applyBorder="1"/>
    <xf numFmtId="4" fontId="4" fillId="5" borderId="2" xfId="0" applyNumberFormat="1" applyFont="1" applyFill="1" applyBorder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tabSelected="1" zoomScaleNormal="100" workbookViewId="0">
      <pane ySplit="4" topLeftCell="A26" activePane="bottomLeft" state="frozen"/>
      <selection pane="bottomLeft" activeCell="D54" sqref="D54"/>
    </sheetView>
  </sheetViews>
  <sheetFormatPr defaultRowHeight="15" x14ac:dyDescent="0.25"/>
  <cols>
    <col min="1" max="1" width="4.42578125" bestFit="1" customWidth="1"/>
    <col min="2" max="2" width="3.28515625" bestFit="1" customWidth="1"/>
    <col min="3" max="3" width="8.42578125" bestFit="1" customWidth="1"/>
    <col min="4" max="4" width="64.85546875" bestFit="1" customWidth="1"/>
    <col min="5" max="8" width="15.42578125" bestFit="1" customWidth="1"/>
    <col min="9" max="11" width="10.85546875" bestFit="1" customWidth="1"/>
  </cols>
  <sheetData>
    <row r="1" spans="1:11" x14ac:dyDescent="0.25">
      <c r="B1" s="14" t="s">
        <v>166</v>
      </c>
      <c r="C1" s="14"/>
      <c r="D1" s="14"/>
      <c r="E1" s="14"/>
      <c r="F1" s="14"/>
      <c r="G1" s="14"/>
      <c r="H1" s="14"/>
      <c r="I1" s="14"/>
      <c r="J1" s="14"/>
    </row>
    <row r="2" spans="1:11" x14ac:dyDescent="0.25">
      <c r="K2" t="s">
        <v>167</v>
      </c>
    </row>
    <row r="3" spans="1:11" ht="30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3" t="s">
        <v>5</v>
      </c>
      <c r="G3" s="13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x14ac:dyDescent="0.25">
      <c r="A4" s="1">
        <v>1</v>
      </c>
      <c r="B4" s="1">
        <v>2</v>
      </c>
      <c r="C4" s="1">
        <v>3</v>
      </c>
      <c r="D4" s="1">
        <v>4</v>
      </c>
      <c r="E4" s="1">
        <v>7</v>
      </c>
      <c r="F4" s="1">
        <v>8</v>
      </c>
      <c r="G4" s="1">
        <v>9</v>
      </c>
      <c r="H4" s="1">
        <v>10</v>
      </c>
      <c r="I4" s="1">
        <v>11</v>
      </c>
      <c r="J4" s="1">
        <v>12</v>
      </c>
      <c r="K4" s="1">
        <v>13</v>
      </c>
    </row>
    <row r="5" spans="1:11" x14ac:dyDescent="0.25">
      <c r="A5" s="2" t="s">
        <v>11</v>
      </c>
      <c r="B5" s="3"/>
      <c r="C5" s="3"/>
      <c r="D5" s="2" t="s">
        <v>12</v>
      </c>
      <c r="E5" s="4">
        <f>+E6+E8+E12+E14+E21+E25+E38+E45+E59+E75+E77+E87</f>
        <v>6842713.959999999</v>
      </c>
      <c r="F5" s="4">
        <f>+F6+F8+F12+F14+F21+F25+F38+F45+F59+F75+F77+F87</f>
        <v>6220349.5199999996</v>
      </c>
      <c r="G5" s="4">
        <f>+G6+G8+G12+G14+G21+G25+G38+G45+G59+G75+G77+G87</f>
        <v>6136838.3399999999</v>
      </c>
      <c r="H5" s="4">
        <f>+H6+H8+H12+H14+H21+H25+H38+H45+H59+H75+H77+H87</f>
        <v>3947926.85</v>
      </c>
      <c r="I5" s="4">
        <f>IF(G5&lt;&gt;0,H5/G5*100,0)</f>
        <v>64.33160906760989</v>
      </c>
      <c r="J5" s="4">
        <f>IF(F5&lt;&gt;0,H5/F5*100,0)</f>
        <v>63.467926316783576</v>
      </c>
      <c r="K5" s="4">
        <f>IF(E5&lt;&gt;0,H5/E5*100,0)</f>
        <v>57.69533657373573</v>
      </c>
    </row>
    <row r="6" spans="1:11" x14ac:dyDescent="0.25">
      <c r="A6" s="5"/>
      <c r="B6" s="6" t="s">
        <v>13</v>
      </c>
      <c r="C6" s="5"/>
      <c r="D6" s="6" t="s">
        <v>14</v>
      </c>
      <c r="E6" s="7">
        <f>+E7</f>
        <v>0</v>
      </c>
      <c r="F6" s="7">
        <f>+F7</f>
        <v>123000</v>
      </c>
      <c r="G6" s="7">
        <f>+G7</f>
        <v>109300</v>
      </c>
      <c r="H6" s="7">
        <f>+H7</f>
        <v>0</v>
      </c>
      <c r="I6" s="7">
        <f>IF(G6&lt;&gt;0,H6/G6*100,0)</f>
        <v>0</v>
      </c>
      <c r="J6" s="7">
        <f>IF(F6&lt;&gt;0,H6/F6*100,0)</f>
        <v>0</v>
      </c>
      <c r="K6" s="7">
        <f>IF(E6&lt;&gt;0,H6/E6*100,0)</f>
        <v>0</v>
      </c>
    </row>
    <row r="7" spans="1:11" x14ac:dyDescent="0.25">
      <c r="A7" s="8"/>
      <c r="B7" s="8"/>
      <c r="C7" s="9" t="s">
        <v>15</v>
      </c>
      <c r="D7" s="9" t="s">
        <v>16</v>
      </c>
      <c r="E7" s="10">
        <v>0</v>
      </c>
      <c r="F7" s="10">
        <v>123000</v>
      </c>
      <c r="G7" s="10">
        <v>109300</v>
      </c>
      <c r="H7" s="10">
        <v>0</v>
      </c>
      <c r="I7" s="10">
        <f>IF(G7&lt;&gt;0,H7/G7*100,0)</f>
        <v>0</v>
      </c>
      <c r="J7" s="10">
        <f>IF(F7&lt;&gt;0,H7/F7*100,0)</f>
        <v>0</v>
      </c>
      <c r="K7" s="10">
        <f>IF(E7&lt;&gt;0,H7/E7*100,0)</f>
        <v>0</v>
      </c>
    </row>
    <row r="8" spans="1:11" x14ac:dyDescent="0.25">
      <c r="A8" s="5"/>
      <c r="B8" s="6" t="s">
        <v>17</v>
      </c>
      <c r="C8" s="5"/>
      <c r="D8" s="6" t="s">
        <v>18</v>
      </c>
      <c r="E8" s="7">
        <f>+E9+E10+E11</f>
        <v>68507.58</v>
      </c>
      <c r="F8" s="7">
        <f>+F9+F10+F11</f>
        <v>422868.16</v>
      </c>
      <c r="G8" s="7">
        <f>+G9+G10+G11</f>
        <v>454868.16</v>
      </c>
      <c r="H8" s="7">
        <f>+H9+H10+H11</f>
        <v>453132.84</v>
      </c>
      <c r="I8" s="7">
        <f>IF(G8&lt;&gt;0,H8/G8*100,0)</f>
        <v>99.618500446371101</v>
      </c>
      <c r="J8" s="7">
        <f>IF(F8&lt;&gt;0,H8/F8*100,0)</f>
        <v>107.15700136893732</v>
      </c>
      <c r="K8" s="7">
        <f>IF(E8&lt;&gt;0,H8/E8*100,0)</f>
        <v>661.43460329499305</v>
      </c>
    </row>
    <row r="9" spans="1:11" x14ac:dyDescent="0.25">
      <c r="A9" s="8"/>
      <c r="B9" s="8"/>
      <c r="C9" s="9" t="s">
        <v>19</v>
      </c>
      <c r="D9" s="9" t="s">
        <v>20</v>
      </c>
      <c r="E9" s="10">
        <v>2389.2600000000002</v>
      </c>
      <c r="F9" s="10">
        <v>0</v>
      </c>
      <c r="G9" s="10">
        <v>0</v>
      </c>
      <c r="H9" s="10">
        <v>0</v>
      </c>
      <c r="I9" s="10">
        <f>IF(G9&lt;&gt;0,H9/G9*100,0)</f>
        <v>0</v>
      </c>
      <c r="J9" s="10">
        <f>IF(F9&lt;&gt;0,H9/F9*100,0)</f>
        <v>0</v>
      </c>
      <c r="K9" s="10">
        <f>IF(E9&lt;&gt;0,H9/E9*100,0)</f>
        <v>0</v>
      </c>
    </row>
    <row r="10" spans="1:11" x14ac:dyDescent="0.25">
      <c r="A10" s="8"/>
      <c r="B10" s="8"/>
      <c r="C10" s="9" t="s">
        <v>21</v>
      </c>
      <c r="D10" s="9" t="s">
        <v>22</v>
      </c>
      <c r="E10" s="10">
        <v>39966.47</v>
      </c>
      <c r="F10" s="10">
        <v>422868.16</v>
      </c>
      <c r="G10" s="10">
        <v>454868.16</v>
      </c>
      <c r="H10" s="10">
        <v>453132.84</v>
      </c>
      <c r="I10" s="10">
        <f>IF(G10&lt;&gt;0,H10/G10*100,0)</f>
        <v>99.618500446371101</v>
      </c>
      <c r="J10" s="10">
        <f>IF(F10&lt;&gt;0,H10/F10*100,0)</f>
        <v>107.15700136893732</v>
      </c>
      <c r="K10" s="10">
        <f>IF(E10&lt;&gt;0,H10/E10*100,0)</f>
        <v>1133.7824931749037</v>
      </c>
    </row>
    <row r="11" spans="1:11" x14ac:dyDescent="0.25">
      <c r="A11" s="8"/>
      <c r="B11" s="8"/>
      <c r="C11" s="9" t="s">
        <v>23</v>
      </c>
      <c r="D11" s="9" t="s">
        <v>24</v>
      </c>
      <c r="E11" s="10">
        <v>26151.85</v>
      </c>
      <c r="F11" s="10">
        <v>0</v>
      </c>
      <c r="G11" s="10">
        <v>0</v>
      </c>
      <c r="H11" s="10">
        <v>0</v>
      </c>
      <c r="I11" s="10">
        <f>IF(G11&lt;&gt;0,H11/G11*100,0)</f>
        <v>0</v>
      </c>
      <c r="J11" s="10">
        <f>IF(F11&lt;&gt;0,H11/F11*100,0)</f>
        <v>0</v>
      </c>
      <c r="K11" s="10">
        <f>IF(E11&lt;&gt;0,H11/E11*100,0)</f>
        <v>0</v>
      </c>
    </row>
    <row r="12" spans="1:11" x14ac:dyDescent="0.25">
      <c r="A12" s="5"/>
      <c r="B12" s="6" t="s">
        <v>25</v>
      </c>
      <c r="C12" s="5"/>
      <c r="D12" s="6" t="s">
        <v>26</v>
      </c>
      <c r="E12" s="7">
        <f>+E13</f>
        <v>0</v>
      </c>
      <c r="F12" s="7">
        <f>+F13</f>
        <v>105000</v>
      </c>
      <c r="G12" s="7">
        <f>+G13</f>
        <v>84000</v>
      </c>
      <c r="H12" s="7">
        <f>+H13</f>
        <v>30000</v>
      </c>
      <c r="I12" s="7">
        <f>IF(G12&lt;&gt;0,H12/G12*100,0)</f>
        <v>35.714285714285715</v>
      </c>
      <c r="J12" s="7">
        <f>IF(F12&lt;&gt;0,H12/F12*100,0)</f>
        <v>28.571428571428569</v>
      </c>
      <c r="K12" s="7">
        <f>IF(E12&lt;&gt;0,H12/E12*100,0)</f>
        <v>0</v>
      </c>
    </row>
    <row r="13" spans="1:11" x14ac:dyDescent="0.25">
      <c r="A13" s="8"/>
      <c r="B13" s="8"/>
      <c r="C13" s="9" t="s">
        <v>27</v>
      </c>
      <c r="D13" s="9" t="s">
        <v>28</v>
      </c>
      <c r="E13" s="10">
        <v>0</v>
      </c>
      <c r="F13" s="10">
        <v>105000</v>
      </c>
      <c r="G13" s="10">
        <v>84000</v>
      </c>
      <c r="H13" s="10">
        <v>30000</v>
      </c>
      <c r="I13" s="10">
        <f>IF(G13&lt;&gt;0,H13/G13*100,0)</f>
        <v>35.714285714285715</v>
      </c>
      <c r="J13" s="10">
        <f>IF(F13&lt;&gt;0,H13/F13*100,0)</f>
        <v>28.571428571428569</v>
      </c>
      <c r="K13" s="10">
        <f>IF(E13&lt;&gt;0,H13/E13*100,0)</f>
        <v>0</v>
      </c>
    </row>
    <row r="14" spans="1:11" x14ac:dyDescent="0.25">
      <c r="A14" s="5"/>
      <c r="B14" s="6" t="s">
        <v>29</v>
      </c>
      <c r="C14" s="5"/>
      <c r="D14" s="6" t="s">
        <v>30</v>
      </c>
      <c r="E14" s="7">
        <f>+E15+E16+E17+E18+E19+E20</f>
        <v>501539.77999999997</v>
      </c>
      <c r="F14" s="7">
        <f>+F15+F16+F17+F18+F19+F20</f>
        <v>367000</v>
      </c>
      <c r="G14" s="7">
        <f>+G15+G16+G17+G18+G19+G20</f>
        <v>320200</v>
      </c>
      <c r="H14" s="7">
        <f>+H15+H16+H17+H18+H19+H20</f>
        <v>252415.44</v>
      </c>
      <c r="I14" s="7">
        <f>IF(G14&lt;&gt;0,H14/G14*100,0)</f>
        <v>78.830555902560889</v>
      </c>
      <c r="J14" s="7">
        <f>IF(F14&lt;&gt;0,H14/F14*100,0)</f>
        <v>68.778049046321527</v>
      </c>
      <c r="K14" s="7">
        <f>IF(E14&lt;&gt;0,H14/E14*100,0)</f>
        <v>50.328099597603206</v>
      </c>
    </row>
    <row r="15" spans="1:11" x14ac:dyDescent="0.25">
      <c r="A15" s="8"/>
      <c r="B15" s="8"/>
      <c r="C15" s="9" t="s">
        <v>31</v>
      </c>
      <c r="D15" s="9" t="s">
        <v>32</v>
      </c>
      <c r="E15" s="10">
        <v>0</v>
      </c>
      <c r="F15" s="10">
        <v>25000</v>
      </c>
      <c r="G15" s="10">
        <v>25000</v>
      </c>
      <c r="H15" s="10">
        <v>18159.62</v>
      </c>
      <c r="I15" s="10">
        <f>IF(G15&lt;&gt;0,H15/G15*100,0)</f>
        <v>72.638479999999987</v>
      </c>
      <c r="J15" s="10">
        <f>IF(F15&lt;&gt;0,H15/F15*100,0)</f>
        <v>72.638479999999987</v>
      </c>
      <c r="K15" s="10">
        <f>IF(E15&lt;&gt;0,H15/E15*100,0)</f>
        <v>0</v>
      </c>
    </row>
    <row r="16" spans="1:11" x14ac:dyDescent="0.25">
      <c r="A16" s="8"/>
      <c r="B16" s="8"/>
      <c r="C16" s="9" t="s">
        <v>33</v>
      </c>
      <c r="D16" s="9" t="s">
        <v>34</v>
      </c>
      <c r="E16" s="10">
        <v>39719.69</v>
      </c>
      <c r="F16" s="10">
        <v>42000</v>
      </c>
      <c r="G16" s="10">
        <v>40200</v>
      </c>
      <c r="H16" s="10">
        <v>65</v>
      </c>
      <c r="I16" s="10">
        <f>IF(G16&lt;&gt;0,H16/G16*100,0)</f>
        <v>0.1616915422885572</v>
      </c>
      <c r="J16" s="10">
        <f>IF(F16&lt;&gt;0,H16/F16*100,0)</f>
        <v>0.15476190476190477</v>
      </c>
      <c r="K16" s="10">
        <f>IF(E16&lt;&gt;0,H16/E16*100,0)</f>
        <v>0.16364679583350222</v>
      </c>
    </row>
    <row r="17" spans="1:11" x14ac:dyDescent="0.25">
      <c r="A17" s="8"/>
      <c r="B17" s="8"/>
      <c r="C17" s="9" t="s">
        <v>35</v>
      </c>
      <c r="D17" s="9" t="s">
        <v>36</v>
      </c>
      <c r="E17" s="10">
        <v>14019.83</v>
      </c>
      <c r="F17" s="10">
        <v>0</v>
      </c>
      <c r="G17" s="10">
        <v>0</v>
      </c>
      <c r="H17" s="10">
        <v>0</v>
      </c>
      <c r="I17" s="10">
        <f>IF(G17&lt;&gt;0,H17/G17*100,0)</f>
        <v>0</v>
      </c>
      <c r="J17" s="10">
        <f>IF(F17&lt;&gt;0,H17/F17*100,0)</f>
        <v>0</v>
      </c>
      <c r="K17" s="10">
        <f>IF(E17&lt;&gt;0,H17/E17*100,0)</f>
        <v>0</v>
      </c>
    </row>
    <row r="18" spans="1:11" x14ac:dyDescent="0.25">
      <c r="A18" s="8"/>
      <c r="B18" s="8"/>
      <c r="C18" s="9" t="s">
        <v>37</v>
      </c>
      <c r="D18" s="9" t="s">
        <v>38</v>
      </c>
      <c r="E18" s="10">
        <v>24589.64</v>
      </c>
      <c r="F18" s="10">
        <v>0</v>
      </c>
      <c r="G18" s="10">
        <v>0</v>
      </c>
      <c r="H18" s="10">
        <v>0</v>
      </c>
      <c r="I18" s="10">
        <f>IF(G18&lt;&gt;0,H18/G18*100,0)</f>
        <v>0</v>
      </c>
      <c r="J18" s="10">
        <f>IF(F18&lt;&gt;0,H18/F18*100,0)</f>
        <v>0</v>
      </c>
      <c r="K18" s="10">
        <f>IF(E18&lt;&gt;0,H18/E18*100,0)</f>
        <v>0</v>
      </c>
    </row>
    <row r="19" spans="1:11" x14ac:dyDescent="0.25">
      <c r="A19" s="8"/>
      <c r="B19" s="8"/>
      <c r="C19" s="9" t="s">
        <v>39</v>
      </c>
      <c r="D19" s="9" t="s">
        <v>40</v>
      </c>
      <c r="E19" s="10">
        <v>61769.15</v>
      </c>
      <c r="F19" s="10">
        <v>0</v>
      </c>
      <c r="G19" s="10">
        <v>0</v>
      </c>
      <c r="H19" s="10">
        <v>0</v>
      </c>
      <c r="I19" s="10">
        <f>IF(G19&lt;&gt;0,H19/G19*100,0)</f>
        <v>0</v>
      </c>
      <c r="J19" s="10">
        <f>IF(F19&lt;&gt;0,H19/F19*100,0)</f>
        <v>0</v>
      </c>
      <c r="K19" s="10">
        <f>IF(E19&lt;&gt;0,H19/E19*100,0)</f>
        <v>0</v>
      </c>
    </row>
    <row r="20" spans="1:11" x14ac:dyDescent="0.25">
      <c r="A20" s="8"/>
      <c r="B20" s="8"/>
      <c r="C20" s="9" t="s">
        <v>41</v>
      </c>
      <c r="D20" s="9" t="s">
        <v>42</v>
      </c>
      <c r="E20" s="10">
        <v>361441.47</v>
      </c>
      <c r="F20" s="10">
        <v>300000</v>
      </c>
      <c r="G20" s="10">
        <v>255000</v>
      </c>
      <c r="H20" s="10">
        <v>234190.82</v>
      </c>
      <c r="I20" s="10">
        <f>IF(G20&lt;&gt;0,H20/G20*100,0)</f>
        <v>91.839537254901956</v>
      </c>
      <c r="J20" s="10">
        <f>IF(F20&lt;&gt;0,H20/F20*100,0)</f>
        <v>78.063606666666672</v>
      </c>
      <c r="K20" s="10">
        <f>IF(E20&lt;&gt;0,H20/E20*100,0)</f>
        <v>64.793566714964939</v>
      </c>
    </row>
    <row r="21" spans="1:11" x14ac:dyDescent="0.25">
      <c r="A21" s="5"/>
      <c r="B21" s="6" t="s">
        <v>43</v>
      </c>
      <c r="C21" s="5"/>
      <c r="D21" s="6" t="s">
        <v>44</v>
      </c>
      <c r="E21" s="7">
        <f>+E22+E23+E24</f>
        <v>16351.71</v>
      </c>
      <c r="F21" s="7">
        <f>+F22+F23+F24</f>
        <v>95000</v>
      </c>
      <c r="G21" s="7">
        <f>+G22+G23+G24</f>
        <v>77000</v>
      </c>
      <c r="H21" s="7">
        <f>+H22+H23+H24</f>
        <v>4398.68</v>
      </c>
      <c r="I21" s="7">
        <f>IF(G21&lt;&gt;0,H21/G21*100,0)</f>
        <v>5.7125714285714286</v>
      </c>
      <c r="J21" s="7">
        <f>IF(F21&lt;&gt;0,H21/F21*100,0)</f>
        <v>4.6301894736842115</v>
      </c>
      <c r="K21" s="7">
        <f>IF(E21&lt;&gt;0,H21/E21*100,0)</f>
        <v>26.900428150939572</v>
      </c>
    </row>
    <row r="22" spans="1:11" x14ac:dyDescent="0.25">
      <c r="A22" s="8"/>
      <c r="B22" s="8"/>
      <c r="C22" s="9" t="s">
        <v>45</v>
      </c>
      <c r="D22" s="9" t="s">
        <v>46</v>
      </c>
      <c r="E22" s="10">
        <v>9946.7099999999991</v>
      </c>
      <c r="F22" s="10">
        <v>0</v>
      </c>
      <c r="G22" s="10">
        <v>0</v>
      </c>
      <c r="H22" s="10">
        <v>0</v>
      </c>
      <c r="I22" s="10">
        <f>IF(G22&lt;&gt;0,H22/G22*100,0)</f>
        <v>0</v>
      </c>
      <c r="J22" s="10">
        <f>IF(F22&lt;&gt;0,H22/F22*100,0)</f>
        <v>0</v>
      </c>
      <c r="K22" s="10">
        <f>IF(E22&lt;&gt;0,H22/E22*100,0)</f>
        <v>0</v>
      </c>
    </row>
    <row r="23" spans="1:11" x14ac:dyDescent="0.25">
      <c r="A23" s="8"/>
      <c r="B23" s="8"/>
      <c r="C23" s="9" t="s">
        <v>47</v>
      </c>
      <c r="D23" s="9" t="s">
        <v>48</v>
      </c>
      <c r="E23" s="10">
        <v>6405</v>
      </c>
      <c r="F23" s="10">
        <v>0</v>
      </c>
      <c r="G23" s="10">
        <v>0</v>
      </c>
      <c r="H23" s="10">
        <v>0</v>
      </c>
      <c r="I23" s="10">
        <f>IF(G23&lt;&gt;0,H23/G23*100,0)</f>
        <v>0</v>
      </c>
      <c r="J23" s="10">
        <f>IF(F23&lt;&gt;0,H23/F23*100,0)</f>
        <v>0</v>
      </c>
      <c r="K23" s="10">
        <f>IF(E23&lt;&gt;0,H23/E23*100,0)</f>
        <v>0</v>
      </c>
    </row>
    <row r="24" spans="1:11" x14ac:dyDescent="0.25">
      <c r="A24" s="8"/>
      <c r="B24" s="8"/>
      <c r="C24" s="9" t="s">
        <v>49</v>
      </c>
      <c r="D24" s="9" t="s">
        <v>50</v>
      </c>
      <c r="E24" s="10">
        <v>0</v>
      </c>
      <c r="F24" s="10">
        <v>95000</v>
      </c>
      <c r="G24" s="10">
        <v>77000</v>
      </c>
      <c r="H24" s="10">
        <v>4398.68</v>
      </c>
      <c r="I24" s="10">
        <f>IF(G24&lt;&gt;0,H24/G24*100,0)</f>
        <v>5.7125714285714286</v>
      </c>
      <c r="J24" s="10">
        <f>IF(F24&lt;&gt;0,H24/F24*100,0)</f>
        <v>4.6301894736842115</v>
      </c>
      <c r="K24" s="10">
        <f>IF(E24&lt;&gt;0,H24/E24*100,0)</f>
        <v>0</v>
      </c>
    </row>
    <row r="25" spans="1:11" x14ac:dyDescent="0.25">
      <c r="A25" s="5"/>
      <c r="B25" s="6" t="s">
        <v>51</v>
      </c>
      <c r="C25" s="5"/>
      <c r="D25" s="6" t="s">
        <v>52</v>
      </c>
      <c r="E25" s="7">
        <f>+E26+E27+E28+E29+E30+E31+E32+E33+E34+E35+E36+E37</f>
        <v>1557174.4299999997</v>
      </c>
      <c r="F25" s="7">
        <f>+F26+F27+F28+F29+F30+F31+F32+F33+F34+F35+F36+F37</f>
        <v>1579000</v>
      </c>
      <c r="G25" s="7">
        <f>+G26+G27+G28+G29+G30+G31+G32+G33+G34+G35+G36+G37</f>
        <v>1569000</v>
      </c>
      <c r="H25" s="7">
        <f>+H26+H27+H28+H29+H30+H31+H32+H33+H34+H35+H36+H37</f>
        <v>1290691.07</v>
      </c>
      <c r="I25" s="7">
        <f>IF(G25&lt;&gt;0,H25/G25*100,0)</f>
        <v>82.262018483110268</v>
      </c>
      <c r="J25" s="7">
        <f>IF(F25&lt;&gt;0,H25/F25*100,0)</f>
        <v>81.741043065231167</v>
      </c>
      <c r="K25" s="7">
        <f>IF(E25&lt;&gt;0,H25/E25*100,0)</f>
        <v>82.88673671580905</v>
      </c>
    </row>
    <row r="26" spans="1:11" x14ac:dyDescent="0.25">
      <c r="A26" s="8"/>
      <c r="B26" s="8"/>
      <c r="C26" s="9" t="s">
        <v>53</v>
      </c>
      <c r="D26" s="9" t="s">
        <v>54</v>
      </c>
      <c r="E26" s="10">
        <v>618321.42000000004</v>
      </c>
      <c r="F26" s="10">
        <v>622000</v>
      </c>
      <c r="G26" s="10">
        <v>622000</v>
      </c>
      <c r="H26" s="10">
        <v>501291.46</v>
      </c>
      <c r="I26" s="10">
        <f>IF(G26&lt;&gt;0,H26/G26*100,0)</f>
        <v>80.593482315112539</v>
      </c>
      <c r="J26" s="10">
        <f>IF(F26&lt;&gt;0,H26/F26*100,0)</f>
        <v>80.593482315112539</v>
      </c>
      <c r="K26" s="10">
        <f>IF(E26&lt;&gt;0,H26/E26*100,0)</f>
        <v>81.072957168457791</v>
      </c>
    </row>
    <row r="27" spans="1:11" x14ac:dyDescent="0.25">
      <c r="A27" s="8"/>
      <c r="B27" s="8"/>
      <c r="C27" s="9" t="s">
        <v>55</v>
      </c>
      <c r="D27" s="9" t="s">
        <v>56</v>
      </c>
      <c r="E27" s="10">
        <v>582345.71</v>
      </c>
      <c r="F27" s="10">
        <v>650000</v>
      </c>
      <c r="G27" s="10">
        <v>650000</v>
      </c>
      <c r="H27" s="10">
        <v>621872.04</v>
      </c>
      <c r="I27" s="10">
        <f>IF(G27&lt;&gt;0,H27/G27*100,0)</f>
        <v>95.672621538461541</v>
      </c>
      <c r="J27" s="10">
        <f>IF(F27&lt;&gt;0,H27/F27*100,0)</f>
        <v>95.672621538461541</v>
      </c>
      <c r="K27" s="10">
        <f>IF(E27&lt;&gt;0,H27/E27*100,0)</f>
        <v>106.78743387669158</v>
      </c>
    </row>
    <row r="28" spans="1:11" x14ac:dyDescent="0.25">
      <c r="A28" s="8"/>
      <c r="B28" s="8"/>
      <c r="C28" s="9" t="s">
        <v>57</v>
      </c>
      <c r="D28" s="9" t="s">
        <v>58</v>
      </c>
      <c r="E28" s="10">
        <v>13930.72</v>
      </c>
      <c r="F28" s="10">
        <v>0</v>
      </c>
      <c r="G28" s="10">
        <v>0</v>
      </c>
      <c r="H28" s="10">
        <v>0</v>
      </c>
      <c r="I28" s="10">
        <f>IF(G28&lt;&gt;0,H28/G28*100,0)</f>
        <v>0</v>
      </c>
      <c r="J28" s="10">
        <f>IF(F28&lt;&gt;0,H28/F28*100,0)</f>
        <v>0</v>
      </c>
      <c r="K28" s="10">
        <f>IF(E28&lt;&gt;0,H28/E28*100,0)</f>
        <v>0</v>
      </c>
    </row>
    <row r="29" spans="1:11" x14ac:dyDescent="0.25">
      <c r="A29" s="8"/>
      <c r="B29" s="8"/>
      <c r="C29" s="9" t="s">
        <v>59</v>
      </c>
      <c r="D29" s="9" t="s">
        <v>60</v>
      </c>
      <c r="E29" s="10">
        <v>185734.67</v>
      </c>
      <c r="F29" s="10">
        <v>0</v>
      </c>
      <c r="G29" s="10">
        <v>0</v>
      </c>
      <c r="H29" s="10">
        <v>0</v>
      </c>
      <c r="I29" s="10">
        <f>IF(G29&lt;&gt;0,H29/G29*100,0)</f>
        <v>0</v>
      </c>
      <c r="J29" s="10">
        <f>IF(F29&lt;&gt;0,H29/F29*100,0)</f>
        <v>0</v>
      </c>
      <c r="K29" s="10">
        <f>IF(E29&lt;&gt;0,H29/E29*100,0)</f>
        <v>0</v>
      </c>
    </row>
    <row r="30" spans="1:11" x14ac:dyDescent="0.25">
      <c r="A30" s="8"/>
      <c r="B30" s="8"/>
      <c r="C30" s="9" t="s">
        <v>61</v>
      </c>
      <c r="D30" s="9" t="s">
        <v>62</v>
      </c>
      <c r="E30" s="10">
        <v>9997.9</v>
      </c>
      <c r="F30" s="10">
        <v>0</v>
      </c>
      <c r="G30" s="10">
        <v>0</v>
      </c>
      <c r="H30" s="10">
        <v>0</v>
      </c>
      <c r="I30" s="10">
        <f>IF(G30&lt;&gt;0,H30/G30*100,0)</f>
        <v>0</v>
      </c>
      <c r="J30" s="10">
        <f>IF(F30&lt;&gt;0,H30/F30*100,0)</f>
        <v>0</v>
      </c>
      <c r="K30" s="10">
        <f>IF(E30&lt;&gt;0,H30/E30*100,0)</f>
        <v>0</v>
      </c>
    </row>
    <row r="31" spans="1:11" x14ac:dyDescent="0.25">
      <c r="A31" s="8"/>
      <c r="B31" s="8"/>
      <c r="C31" s="9" t="s">
        <v>15</v>
      </c>
      <c r="D31" s="9" t="s">
        <v>16</v>
      </c>
      <c r="E31" s="10">
        <v>3684.8</v>
      </c>
      <c r="F31" s="10">
        <v>30000</v>
      </c>
      <c r="G31" s="10">
        <v>30000</v>
      </c>
      <c r="H31" s="10">
        <v>0</v>
      </c>
      <c r="I31" s="10">
        <f>IF(G31&lt;&gt;0,H31/G31*100,0)</f>
        <v>0</v>
      </c>
      <c r="J31" s="10">
        <f>IF(F31&lt;&gt;0,H31/F31*100,0)</f>
        <v>0</v>
      </c>
      <c r="K31" s="10">
        <f>IF(E31&lt;&gt;0,H31/E31*100,0)</f>
        <v>0</v>
      </c>
    </row>
    <row r="32" spans="1:11" x14ac:dyDescent="0.25">
      <c r="A32" s="8"/>
      <c r="B32" s="8"/>
      <c r="C32" s="9" t="s">
        <v>63</v>
      </c>
      <c r="D32" s="9" t="s">
        <v>64</v>
      </c>
      <c r="E32" s="10">
        <v>33159.21</v>
      </c>
      <c r="F32" s="10">
        <v>0</v>
      </c>
      <c r="G32" s="10">
        <v>0</v>
      </c>
      <c r="H32" s="10">
        <v>0</v>
      </c>
      <c r="I32" s="10">
        <f>IF(G32&lt;&gt;0,H32/G32*100,0)</f>
        <v>0</v>
      </c>
      <c r="J32" s="10">
        <f>IF(F32&lt;&gt;0,H32/F32*100,0)</f>
        <v>0</v>
      </c>
      <c r="K32" s="10">
        <f>IF(E32&lt;&gt;0,H32/E32*100,0)</f>
        <v>0</v>
      </c>
    </row>
    <row r="33" spans="1:11" x14ac:dyDescent="0.25">
      <c r="A33" s="8"/>
      <c r="B33" s="8"/>
      <c r="C33" s="9" t="s">
        <v>65</v>
      </c>
      <c r="D33" s="9" t="s">
        <v>66</v>
      </c>
      <c r="E33" s="10">
        <v>110000</v>
      </c>
      <c r="F33" s="10">
        <v>0</v>
      </c>
      <c r="G33" s="10">
        <v>0</v>
      </c>
      <c r="H33" s="10">
        <v>0</v>
      </c>
      <c r="I33" s="10">
        <f>IF(G33&lt;&gt;0,H33/G33*100,0)</f>
        <v>0</v>
      </c>
      <c r="J33" s="10">
        <f>IF(F33&lt;&gt;0,H33/F33*100,0)</f>
        <v>0</v>
      </c>
      <c r="K33" s="10">
        <f>IF(E33&lt;&gt;0,H33/E33*100,0)</f>
        <v>0</v>
      </c>
    </row>
    <row r="34" spans="1:11" x14ac:dyDescent="0.25">
      <c r="A34" s="8"/>
      <c r="B34" s="8"/>
      <c r="C34" s="9" t="s">
        <v>67</v>
      </c>
      <c r="D34" s="9" t="s">
        <v>68</v>
      </c>
      <c r="E34" s="10">
        <v>0</v>
      </c>
      <c r="F34" s="10">
        <v>11000</v>
      </c>
      <c r="G34" s="10">
        <v>11000</v>
      </c>
      <c r="H34" s="10">
        <v>0</v>
      </c>
      <c r="I34" s="10">
        <f>IF(G34&lt;&gt;0,H34/G34*100,0)</f>
        <v>0</v>
      </c>
      <c r="J34" s="10">
        <f>IF(F34&lt;&gt;0,H34/F34*100,0)</f>
        <v>0</v>
      </c>
      <c r="K34" s="10">
        <f>IF(E34&lt;&gt;0,H34/E34*100,0)</f>
        <v>0</v>
      </c>
    </row>
    <row r="35" spans="1:11" x14ac:dyDescent="0.25">
      <c r="A35" s="8"/>
      <c r="B35" s="8"/>
      <c r="C35" s="9" t="s">
        <v>69</v>
      </c>
      <c r="D35" s="9" t="s">
        <v>70</v>
      </c>
      <c r="E35" s="10">
        <v>0</v>
      </c>
      <c r="F35" s="10">
        <v>10000</v>
      </c>
      <c r="G35" s="10">
        <v>10000</v>
      </c>
      <c r="H35" s="10">
        <v>9904.69</v>
      </c>
      <c r="I35" s="10">
        <f>IF(G35&lt;&gt;0,H35/G35*100,0)</f>
        <v>99.046900000000008</v>
      </c>
      <c r="J35" s="10">
        <f>IF(F35&lt;&gt;0,H35/F35*100,0)</f>
        <v>99.046900000000008</v>
      </c>
      <c r="K35" s="10">
        <f>IF(E35&lt;&gt;0,H35/E35*100,0)</f>
        <v>0</v>
      </c>
    </row>
    <row r="36" spans="1:11" x14ac:dyDescent="0.25">
      <c r="A36" s="8"/>
      <c r="B36" s="8"/>
      <c r="C36" s="9" t="s">
        <v>71</v>
      </c>
      <c r="D36" s="9" t="s">
        <v>72</v>
      </c>
      <c r="E36" s="10">
        <v>0</v>
      </c>
      <c r="F36" s="10">
        <v>151000</v>
      </c>
      <c r="G36" s="10">
        <v>151000</v>
      </c>
      <c r="H36" s="10">
        <v>148590.07999999999</v>
      </c>
      <c r="I36" s="10">
        <f>IF(G36&lt;&gt;0,H36/G36*100,0)</f>
        <v>98.404026490066215</v>
      </c>
      <c r="J36" s="10">
        <f>IF(F36&lt;&gt;0,H36/F36*100,0)</f>
        <v>98.404026490066215</v>
      </c>
      <c r="K36" s="10">
        <f>IF(E36&lt;&gt;0,H36/E36*100,0)</f>
        <v>0</v>
      </c>
    </row>
    <row r="37" spans="1:11" x14ac:dyDescent="0.25">
      <c r="A37" s="8"/>
      <c r="B37" s="8"/>
      <c r="C37" s="9" t="s">
        <v>73</v>
      </c>
      <c r="D37" s="9" t="s">
        <v>74</v>
      </c>
      <c r="E37" s="10">
        <v>0</v>
      </c>
      <c r="F37" s="10">
        <v>105000</v>
      </c>
      <c r="G37" s="10">
        <v>95000</v>
      </c>
      <c r="H37" s="10">
        <v>9032.7999999999993</v>
      </c>
      <c r="I37" s="10">
        <f>IF(G37&lt;&gt;0,H37/G37*100,0)</f>
        <v>9.5082105263157892</v>
      </c>
      <c r="J37" s="10">
        <f>IF(F37&lt;&gt;0,H37/F37*100,0)</f>
        <v>8.602666666666666</v>
      </c>
      <c r="K37" s="10">
        <f>IF(E37&lt;&gt;0,H37/E37*100,0)</f>
        <v>0</v>
      </c>
    </row>
    <row r="38" spans="1:11" x14ac:dyDescent="0.25">
      <c r="A38" s="5"/>
      <c r="B38" s="6" t="s">
        <v>75</v>
      </c>
      <c r="C38" s="5"/>
      <c r="D38" s="6" t="s">
        <v>76</v>
      </c>
      <c r="E38" s="7">
        <f>+E39+E40+E41+E42+E43+E44</f>
        <v>3678275.9799999995</v>
      </c>
      <c r="F38" s="7">
        <f>+F39+F40+F41+F42+F43+F44</f>
        <v>475250</v>
      </c>
      <c r="G38" s="7">
        <f>+G39+G40+G41+G42+G43+G44</f>
        <v>475250</v>
      </c>
      <c r="H38" s="7">
        <f>+H39+H40+H41+H42+H43+H44</f>
        <v>397524.73</v>
      </c>
      <c r="I38" s="7">
        <f>IF(G38&lt;&gt;0,H38/G38*100,0)</f>
        <v>83.645392951078378</v>
      </c>
      <c r="J38" s="7">
        <f>IF(F38&lt;&gt;0,H38/F38*100,0)</f>
        <v>83.645392951078378</v>
      </c>
      <c r="K38" s="7">
        <f>IF(E38&lt;&gt;0,H38/E38*100,0)</f>
        <v>10.807365520191338</v>
      </c>
    </row>
    <row r="39" spans="1:11" x14ac:dyDescent="0.25">
      <c r="A39" s="8"/>
      <c r="B39" s="8"/>
      <c r="C39" s="9" t="s">
        <v>77</v>
      </c>
      <c r="D39" s="9" t="s">
        <v>78</v>
      </c>
      <c r="E39" s="10">
        <v>3301261.05</v>
      </c>
      <c r="F39" s="10">
        <v>10250</v>
      </c>
      <c r="G39" s="10">
        <v>10250</v>
      </c>
      <c r="H39" s="10">
        <v>10009.27</v>
      </c>
      <c r="I39" s="10">
        <f>IF(G39&lt;&gt;0,H39/G39*100,0)</f>
        <v>97.651414634146349</v>
      </c>
      <c r="J39" s="10">
        <f>IF(F39&lt;&gt;0,H39/F39*100,0)</f>
        <v>97.651414634146349</v>
      </c>
      <c r="K39" s="10">
        <f>IF(E39&lt;&gt;0,H39/E39*100,0)</f>
        <v>0.30319535015263338</v>
      </c>
    </row>
    <row r="40" spans="1:11" x14ac:dyDescent="0.25">
      <c r="A40" s="8"/>
      <c r="B40" s="8"/>
      <c r="C40" s="9" t="s">
        <v>79</v>
      </c>
      <c r="D40" s="9" t="s">
        <v>80</v>
      </c>
      <c r="E40" s="10">
        <v>102838.01</v>
      </c>
      <c r="F40" s="10">
        <v>0</v>
      </c>
      <c r="G40" s="10">
        <v>0</v>
      </c>
      <c r="H40" s="10">
        <v>0</v>
      </c>
      <c r="I40" s="10">
        <f>IF(G40&lt;&gt;0,H40/G40*100,0)</f>
        <v>0</v>
      </c>
      <c r="J40" s="10">
        <f>IF(F40&lt;&gt;0,H40/F40*100,0)</f>
        <v>0</v>
      </c>
      <c r="K40" s="10">
        <f>IF(E40&lt;&gt;0,H40/E40*100,0)</f>
        <v>0</v>
      </c>
    </row>
    <row r="41" spans="1:11" x14ac:dyDescent="0.25">
      <c r="A41" s="8"/>
      <c r="B41" s="8"/>
      <c r="C41" s="9" t="s">
        <v>81</v>
      </c>
      <c r="D41" s="9" t="s">
        <v>82</v>
      </c>
      <c r="E41" s="10">
        <v>119474.03</v>
      </c>
      <c r="F41" s="10">
        <v>155000</v>
      </c>
      <c r="G41" s="10">
        <v>155000</v>
      </c>
      <c r="H41" s="10">
        <v>150715.20000000001</v>
      </c>
      <c r="I41" s="10">
        <f>IF(G41&lt;&gt;0,H41/G41*100,0)</f>
        <v>97.235612903225814</v>
      </c>
      <c r="J41" s="10">
        <f>IF(F41&lt;&gt;0,H41/F41*100,0)</f>
        <v>97.235612903225814</v>
      </c>
      <c r="K41" s="10">
        <f>IF(E41&lt;&gt;0,H41/E41*100,0)</f>
        <v>126.14892123417951</v>
      </c>
    </row>
    <row r="42" spans="1:11" x14ac:dyDescent="0.25">
      <c r="A42" s="8"/>
      <c r="B42" s="8"/>
      <c r="C42" s="9" t="s">
        <v>83</v>
      </c>
      <c r="D42" s="9" t="s">
        <v>84</v>
      </c>
      <c r="E42" s="10">
        <v>154702.89000000001</v>
      </c>
      <c r="F42" s="10">
        <v>0</v>
      </c>
      <c r="G42" s="10">
        <v>0</v>
      </c>
      <c r="H42" s="10">
        <v>0</v>
      </c>
      <c r="I42" s="10">
        <f>IF(G42&lt;&gt;0,H42/G42*100,0)</f>
        <v>0</v>
      </c>
      <c r="J42" s="10">
        <f>IF(F42&lt;&gt;0,H42/F42*100,0)</f>
        <v>0</v>
      </c>
      <c r="K42" s="10">
        <f>IF(E42&lt;&gt;0,H42/E42*100,0)</f>
        <v>0</v>
      </c>
    </row>
    <row r="43" spans="1:11" x14ac:dyDescent="0.25">
      <c r="A43" s="8"/>
      <c r="B43" s="8"/>
      <c r="C43" s="9" t="s">
        <v>85</v>
      </c>
      <c r="D43" s="9" t="s">
        <v>86</v>
      </c>
      <c r="E43" s="10">
        <v>0</v>
      </c>
      <c r="F43" s="10">
        <v>295000</v>
      </c>
      <c r="G43" s="10">
        <v>295000</v>
      </c>
      <c r="H43" s="10">
        <v>232164.26</v>
      </c>
      <c r="I43" s="10">
        <f>IF(G43&lt;&gt;0,H43/G43*100,0)</f>
        <v>78.699749152542381</v>
      </c>
      <c r="J43" s="10">
        <f>IF(F43&lt;&gt;0,H43/F43*100,0)</f>
        <v>78.699749152542381</v>
      </c>
      <c r="K43" s="10">
        <f>IF(E43&lt;&gt;0,H43/E43*100,0)</f>
        <v>0</v>
      </c>
    </row>
    <row r="44" spans="1:11" x14ac:dyDescent="0.25">
      <c r="A44" s="8"/>
      <c r="B44" s="8"/>
      <c r="C44" s="9" t="s">
        <v>87</v>
      </c>
      <c r="D44" s="9" t="s">
        <v>88</v>
      </c>
      <c r="E44" s="10">
        <v>0</v>
      </c>
      <c r="F44" s="10">
        <v>15000</v>
      </c>
      <c r="G44" s="10">
        <v>15000</v>
      </c>
      <c r="H44" s="10">
        <v>4636</v>
      </c>
      <c r="I44" s="10">
        <f>IF(G44&lt;&gt;0,H44/G44*100,0)</f>
        <v>30.906666666666666</v>
      </c>
      <c r="J44" s="10">
        <f>IF(F44&lt;&gt;0,H44/F44*100,0)</f>
        <v>30.906666666666666</v>
      </c>
      <c r="K44" s="10">
        <f>IF(E44&lt;&gt;0,H44/E44*100,0)</f>
        <v>0</v>
      </c>
    </row>
    <row r="45" spans="1:11" x14ac:dyDescent="0.25">
      <c r="A45" s="5"/>
      <c r="B45" s="6" t="s">
        <v>89</v>
      </c>
      <c r="C45" s="5"/>
      <c r="D45" s="6" t="s">
        <v>90</v>
      </c>
      <c r="E45" s="7">
        <f>+E46+E47+E48+E49+E50+E51+E52+E53+E54+E55+E56+E57+E58</f>
        <v>228331.93</v>
      </c>
      <c r="F45" s="7">
        <f>+F46+F47+F48+F49+F50+F51+F52+F53+F54+F55+F56+F57+F58</f>
        <v>1040200</v>
      </c>
      <c r="G45" s="7">
        <f>+G46+G47+G48+G49+G50+G51+G52+G53+G54+G55+G56+G57+G58</f>
        <v>1040200</v>
      </c>
      <c r="H45" s="7">
        <f>+H46+H47+H48+H49+H50+H51+H52+H53+H54+H55+H56+H57+H58</f>
        <v>302420.05000000005</v>
      </c>
      <c r="I45" s="7">
        <f>IF(G45&lt;&gt;0,H45/G45*100,0)</f>
        <v>29.073259950009618</v>
      </c>
      <c r="J45" s="7">
        <f>IF(F45&lt;&gt;0,H45/F45*100,0)</f>
        <v>29.073259950009618</v>
      </c>
      <c r="K45" s="7">
        <f>IF(E45&lt;&gt;0,H45/E45*100,0)</f>
        <v>132.44755124699381</v>
      </c>
    </row>
    <row r="46" spans="1:11" hidden="1" x14ac:dyDescent="0.25">
      <c r="A46" s="8"/>
      <c r="B46" s="8"/>
      <c r="C46" s="9" t="s">
        <v>91</v>
      </c>
      <c r="D46" s="9" t="s">
        <v>92</v>
      </c>
      <c r="E46" s="10">
        <v>0</v>
      </c>
      <c r="F46" s="10">
        <v>0</v>
      </c>
      <c r="G46" s="10">
        <v>0</v>
      </c>
      <c r="H46" s="10">
        <v>0</v>
      </c>
      <c r="I46" s="10">
        <f>IF(G46&lt;&gt;0,H46/G46*100,0)</f>
        <v>0</v>
      </c>
      <c r="J46" s="10">
        <f>IF(F46&lt;&gt;0,H46/F46*100,0)</f>
        <v>0</v>
      </c>
      <c r="K46" s="10">
        <f>IF(E46&lt;&gt;0,H46/E46*100,0)</f>
        <v>0</v>
      </c>
    </row>
    <row r="47" spans="1:11" x14ac:dyDescent="0.25">
      <c r="A47" s="8"/>
      <c r="B47" s="8"/>
      <c r="C47" s="9" t="s">
        <v>93</v>
      </c>
      <c r="D47" s="9" t="s">
        <v>94</v>
      </c>
      <c r="E47" s="10">
        <v>8526.4500000000007</v>
      </c>
      <c r="F47" s="10">
        <v>85900</v>
      </c>
      <c r="G47" s="10">
        <v>85900</v>
      </c>
      <c r="H47" s="10">
        <v>70350.84</v>
      </c>
      <c r="I47" s="10">
        <f>IF(G47&lt;&gt;0,H47/G47*100,0)</f>
        <v>81.898533178114093</v>
      </c>
      <c r="J47" s="10">
        <f>IF(F47&lt;&gt;0,H47/F47*100,0)</f>
        <v>81.898533178114093</v>
      </c>
      <c r="K47" s="10">
        <f>IF(E47&lt;&gt;0,H47/E47*100,0)</f>
        <v>825.08945692521502</v>
      </c>
    </row>
    <row r="48" spans="1:11" x14ac:dyDescent="0.25">
      <c r="A48" s="8"/>
      <c r="B48" s="8"/>
      <c r="C48" s="9" t="s">
        <v>95</v>
      </c>
      <c r="D48" s="9" t="s">
        <v>96</v>
      </c>
      <c r="E48" s="10">
        <v>58084.72</v>
      </c>
      <c r="F48" s="10">
        <v>0</v>
      </c>
      <c r="G48" s="10">
        <v>0</v>
      </c>
      <c r="H48" s="10">
        <v>0</v>
      </c>
      <c r="I48" s="10">
        <f>IF(G48&lt;&gt;0,H48/G48*100,0)</f>
        <v>0</v>
      </c>
      <c r="J48" s="10">
        <f>IF(F48&lt;&gt;0,H48/F48*100,0)</f>
        <v>0</v>
      </c>
      <c r="K48" s="10">
        <f>IF(E48&lt;&gt;0,H48/E48*100,0)</f>
        <v>0</v>
      </c>
    </row>
    <row r="49" spans="1:11" x14ac:dyDescent="0.25">
      <c r="A49" s="8"/>
      <c r="B49" s="8"/>
      <c r="C49" s="9" t="s">
        <v>97</v>
      </c>
      <c r="D49" s="9" t="s">
        <v>98</v>
      </c>
      <c r="E49" s="10">
        <v>117197.77</v>
      </c>
      <c r="F49" s="10">
        <v>280000</v>
      </c>
      <c r="G49" s="10">
        <v>280000</v>
      </c>
      <c r="H49" s="10">
        <v>213770.57</v>
      </c>
      <c r="I49" s="10">
        <f>IF(G49&lt;&gt;0,H49/G49*100,0)</f>
        <v>76.346632142857146</v>
      </c>
      <c r="J49" s="10">
        <f>IF(F49&lt;&gt;0,H49/F49*100,0)</f>
        <v>76.346632142857146</v>
      </c>
      <c r="K49" s="10">
        <f>IF(E49&lt;&gt;0,H49/E49*100,0)</f>
        <v>182.40156787966185</v>
      </c>
    </row>
    <row r="50" spans="1:11" x14ac:dyDescent="0.25">
      <c r="A50" s="8"/>
      <c r="B50" s="8"/>
      <c r="C50" s="9" t="s">
        <v>99</v>
      </c>
      <c r="D50" s="9" t="s">
        <v>100</v>
      </c>
      <c r="E50" s="10">
        <v>549</v>
      </c>
      <c r="F50" s="10">
        <v>11000</v>
      </c>
      <c r="G50" s="10">
        <v>11000</v>
      </c>
      <c r="H50" s="10">
        <v>0</v>
      </c>
      <c r="I50" s="10">
        <f>IF(G50&lt;&gt;0,H50/G50*100,0)</f>
        <v>0</v>
      </c>
      <c r="J50" s="10">
        <f>IF(F50&lt;&gt;0,H50/F50*100,0)</f>
        <v>0</v>
      </c>
      <c r="K50" s="10">
        <f>IF(E50&lt;&gt;0,H50/E50*100,0)</f>
        <v>0</v>
      </c>
    </row>
    <row r="51" spans="1:11" x14ac:dyDescent="0.25">
      <c r="A51" s="8"/>
      <c r="B51" s="8"/>
      <c r="C51" s="9" t="s">
        <v>101</v>
      </c>
      <c r="D51" s="9" t="s">
        <v>102</v>
      </c>
      <c r="E51" s="10">
        <v>495</v>
      </c>
      <c r="F51" s="10">
        <v>41200</v>
      </c>
      <c r="G51" s="10">
        <v>41200</v>
      </c>
      <c r="H51" s="10">
        <v>4843.5</v>
      </c>
      <c r="I51" s="10">
        <f>IF(G51&lt;&gt;0,H51/G51*100,0)</f>
        <v>11.756067961165048</v>
      </c>
      <c r="J51" s="10">
        <f>IF(F51&lt;&gt;0,H51/F51*100,0)</f>
        <v>11.756067961165048</v>
      </c>
      <c r="K51" s="10">
        <f>IF(E51&lt;&gt;0,H51/E51*100,0)</f>
        <v>978.4848484848485</v>
      </c>
    </row>
    <row r="52" spans="1:11" x14ac:dyDescent="0.25">
      <c r="A52" s="8"/>
      <c r="B52" s="8"/>
      <c r="C52" s="9" t="s">
        <v>103</v>
      </c>
      <c r="D52" s="9" t="s">
        <v>104</v>
      </c>
      <c r="E52" s="10">
        <v>25826.28</v>
      </c>
      <c r="F52" s="10">
        <v>70800</v>
      </c>
      <c r="G52" s="10">
        <v>70800</v>
      </c>
      <c r="H52" s="10">
        <v>0</v>
      </c>
      <c r="I52" s="10">
        <f>IF(G52&lt;&gt;0,H52/G52*100,0)</f>
        <v>0</v>
      </c>
      <c r="J52" s="10">
        <f>IF(F52&lt;&gt;0,H52/F52*100,0)</f>
        <v>0</v>
      </c>
      <c r="K52" s="10">
        <f>IF(E52&lt;&gt;0,H52/E52*100,0)</f>
        <v>0</v>
      </c>
    </row>
    <row r="53" spans="1:11" x14ac:dyDescent="0.25">
      <c r="A53" s="8"/>
      <c r="B53" s="8"/>
      <c r="C53" s="9" t="s">
        <v>105</v>
      </c>
      <c r="D53" s="9" t="s">
        <v>106</v>
      </c>
      <c r="E53" s="10">
        <v>12622.07</v>
      </c>
      <c r="F53" s="10">
        <v>243600</v>
      </c>
      <c r="G53" s="10">
        <v>243600</v>
      </c>
      <c r="H53" s="10">
        <v>0</v>
      </c>
      <c r="I53" s="10">
        <f>IF(G53&lt;&gt;0,H53/G53*100,0)</f>
        <v>0</v>
      </c>
      <c r="J53" s="10">
        <f>IF(F53&lt;&gt;0,H53/F53*100,0)</f>
        <v>0</v>
      </c>
      <c r="K53" s="10">
        <f>IF(E53&lt;&gt;0,H53/E53*100,0)</f>
        <v>0</v>
      </c>
    </row>
    <row r="54" spans="1:11" x14ac:dyDescent="0.25">
      <c r="A54" s="8"/>
      <c r="B54" s="8"/>
      <c r="C54" s="9" t="s">
        <v>67</v>
      </c>
      <c r="D54" s="9" t="s">
        <v>68</v>
      </c>
      <c r="E54" s="10">
        <v>1121.0899999999999</v>
      </c>
      <c r="F54" s="10">
        <v>238700</v>
      </c>
      <c r="G54" s="10">
        <v>238700</v>
      </c>
      <c r="H54" s="10">
        <v>1128.5</v>
      </c>
      <c r="I54" s="10">
        <f>IF(G54&lt;&gt;0,H54/G54*100,0)</f>
        <v>0.47276916631755345</v>
      </c>
      <c r="J54" s="10">
        <f>IF(F54&lt;&gt;0,H54/F54*100,0)</f>
        <v>0.47276916631755345</v>
      </c>
      <c r="K54" s="10">
        <f>IF(E54&lt;&gt;0,H54/E54*100,0)</f>
        <v>100.66096388336352</v>
      </c>
    </row>
    <row r="55" spans="1:11" x14ac:dyDescent="0.25">
      <c r="A55" s="8"/>
      <c r="B55" s="8"/>
      <c r="C55" s="9" t="s">
        <v>107</v>
      </c>
      <c r="D55" s="9" t="s">
        <v>108</v>
      </c>
      <c r="E55" s="10">
        <v>0</v>
      </c>
      <c r="F55" s="10">
        <v>15000</v>
      </c>
      <c r="G55" s="10">
        <v>15000</v>
      </c>
      <c r="H55" s="10">
        <v>603.53</v>
      </c>
      <c r="I55" s="10">
        <f>IF(G55&lt;&gt;0,H55/G55*100,0)</f>
        <v>4.023533333333333</v>
      </c>
      <c r="J55" s="10">
        <f>IF(F55&lt;&gt;0,H55/F55*100,0)</f>
        <v>4.023533333333333</v>
      </c>
      <c r="K55" s="10">
        <f>IF(E55&lt;&gt;0,H55/E55*100,0)</f>
        <v>0</v>
      </c>
    </row>
    <row r="56" spans="1:11" x14ac:dyDescent="0.25">
      <c r="A56" s="8"/>
      <c r="B56" s="8"/>
      <c r="C56" s="9" t="s">
        <v>109</v>
      </c>
      <c r="D56" s="9" t="s">
        <v>110</v>
      </c>
      <c r="E56" s="10">
        <v>3909.55</v>
      </c>
      <c r="F56" s="10">
        <v>15500</v>
      </c>
      <c r="G56" s="10">
        <v>15500</v>
      </c>
      <c r="H56" s="10">
        <v>5423.5</v>
      </c>
      <c r="I56" s="10">
        <f>IF(G56&lt;&gt;0,H56/G56*100,0)</f>
        <v>34.990322580645163</v>
      </c>
      <c r="J56" s="10">
        <f>IF(F56&lt;&gt;0,H56/F56*100,0)</f>
        <v>34.990322580645163</v>
      </c>
      <c r="K56" s="10">
        <f>IF(E56&lt;&gt;0,H56/E56*100,0)</f>
        <v>138.72440562213043</v>
      </c>
    </row>
    <row r="57" spans="1:11" x14ac:dyDescent="0.25">
      <c r="A57" s="8"/>
      <c r="B57" s="8"/>
      <c r="C57" s="9" t="s">
        <v>111</v>
      </c>
      <c r="D57" s="9" t="s">
        <v>112</v>
      </c>
      <c r="E57" s="10">
        <v>0</v>
      </c>
      <c r="F57" s="10">
        <v>7500</v>
      </c>
      <c r="G57" s="10">
        <v>7500</v>
      </c>
      <c r="H57" s="10">
        <v>2850</v>
      </c>
      <c r="I57" s="10">
        <f>IF(G57&lt;&gt;0,H57/G57*100,0)</f>
        <v>38</v>
      </c>
      <c r="J57" s="10">
        <f>IF(F57&lt;&gt;0,H57/F57*100,0)</f>
        <v>38</v>
      </c>
      <c r="K57" s="10">
        <f>IF(E57&lt;&gt;0,H57/E57*100,0)</f>
        <v>0</v>
      </c>
    </row>
    <row r="58" spans="1:11" x14ac:dyDescent="0.25">
      <c r="A58" s="8"/>
      <c r="B58" s="8"/>
      <c r="C58" s="9" t="s">
        <v>113</v>
      </c>
      <c r="D58" s="9" t="s">
        <v>114</v>
      </c>
      <c r="E58" s="10">
        <v>0</v>
      </c>
      <c r="F58" s="10">
        <v>31000</v>
      </c>
      <c r="G58" s="10">
        <v>31000</v>
      </c>
      <c r="H58" s="10">
        <v>3449.61</v>
      </c>
      <c r="I58" s="10">
        <f>IF(G58&lt;&gt;0,H58/G58*100,0)</f>
        <v>11.127774193548387</v>
      </c>
      <c r="J58" s="10">
        <f>IF(F58&lt;&gt;0,H58/F58*100,0)</f>
        <v>11.127774193548387</v>
      </c>
      <c r="K58" s="10">
        <f>IF(E58&lt;&gt;0,H58/E58*100,0)</f>
        <v>0</v>
      </c>
    </row>
    <row r="59" spans="1:11" x14ac:dyDescent="0.25">
      <c r="A59" s="5"/>
      <c r="B59" s="6" t="s">
        <v>115</v>
      </c>
      <c r="C59" s="5"/>
      <c r="D59" s="6" t="s">
        <v>116</v>
      </c>
      <c r="E59" s="7">
        <f>+E60+E61+E62+E63+E64+E65+E66+E67+E68+E69+E70+E71+E72+E73+E74</f>
        <v>351144.57</v>
      </c>
      <c r="F59" s="7">
        <f>+F60+F61+F62+F63+F64+F65+F66+F67+F68+F69+F70+F71+F72+F73+F74</f>
        <v>1016520</v>
      </c>
      <c r="G59" s="7">
        <f>+G60+G61+G62+G63+G64+G65+G66+G67+G68+G69+G70+G71+G72+G73+G74</f>
        <v>1019420</v>
      </c>
      <c r="H59" s="7">
        <f>+H60+H61+H62+H63+H64+H65+H66+H67+H68+H69+H70+H71+H72+H73+H74</f>
        <v>569209.52</v>
      </c>
      <c r="I59" s="7">
        <f>IF(G59&lt;&gt;0,H59/G59*100,0)</f>
        <v>55.836605128406347</v>
      </c>
      <c r="J59" s="7">
        <f>IF(F59&lt;&gt;0,H59/F59*100,0)</f>
        <v>55.995899736355412</v>
      </c>
      <c r="K59" s="7">
        <f>IF(E59&lt;&gt;0,H59/E59*100,0)</f>
        <v>162.10118812317106</v>
      </c>
    </row>
    <row r="60" spans="1:11" x14ac:dyDescent="0.25">
      <c r="A60" s="8"/>
      <c r="B60" s="8"/>
      <c r="C60" s="9" t="s">
        <v>117</v>
      </c>
      <c r="D60" s="9" t="s">
        <v>118</v>
      </c>
      <c r="E60" s="10">
        <v>0</v>
      </c>
      <c r="F60" s="10">
        <v>0</v>
      </c>
      <c r="G60" s="10">
        <v>0</v>
      </c>
      <c r="H60" s="10">
        <v>0</v>
      </c>
      <c r="I60" s="10">
        <f>IF(G60&lt;&gt;0,H60/G60*100,0)</f>
        <v>0</v>
      </c>
      <c r="J60" s="10">
        <f>IF(F60&lt;&gt;0,H60/F60*100,0)</f>
        <v>0</v>
      </c>
      <c r="K60" s="10">
        <f>IF(E60&lt;&gt;0,H60/E60*100,0)</f>
        <v>0</v>
      </c>
    </row>
    <row r="61" spans="1:11" x14ac:dyDescent="0.25">
      <c r="A61" s="8"/>
      <c r="B61" s="8"/>
      <c r="C61" s="9" t="s">
        <v>119</v>
      </c>
      <c r="D61" s="9" t="s">
        <v>120</v>
      </c>
      <c r="E61" s="10">
        <v>54480.17</v>
      </c>
      <c r="F61" s="10">
        <v>90000</v>
      </c>
      <c r="G61" s="10">
        <v>100000</v>
      </c>
      <c r="H61" s="10">
        <v>99985.52</v>
      </c>
      <c r="I61" s="10">
        <f>IF(G61&lt;&gt;0,H61/G61*100,0)</f>
        <v>99.985520000000008</v>
      </c>
      <c r="J61" s="10">
        <f>IF(F61&lt;&gt;0,H61/F61*100,0)</f>
        <v>111.09502222222223</v>
      </c>
      <c r="K61" s="10">
        <f>IF(E61&lt;&gt;0,H61/E61*100,0)</f>
        <v>183.52644641160262</v>
      </c>
    </row>
    <row r="62" spans="1:11" x14ac:dyDescent="0.25">
      <c r="A62" s="8"/>
      <c r="B62" s="8"/>
      <c r="C62" s="9" t="s">
        <v>121</v>
      </c>
      <c r="D62" s="9" t="s">
        <v>122</v>
      </c>
      <c r="E62" s="10">
        <v>36414.06</v>
      </c>
      <c r="F62" s="10">
        <v>25500</v>
      </c>
      <c r="G62" s="10">
        <v>24400</v>
      </c>
      <c r="H62" s="10">
        <v>0</v>
      </c>
      <c r="I62" s="10">
        <f>IF(G62&lt;&gt;0,H62/G62*100,0)</f>
        <v>0</v>
      </c>
      <c r="J62" s="10">
        <f>IF(F62&lt;&gt;0,H62/F62*100,0)</f>
        <v>0</v>
      </c>
      <c r="K62" s="10">
        <f>IF(E62&lt;&gt;0,H62/E62*100,0)</f>
        <v>0</v>
      </c>
    </row>
    <row r="63" spans="1:11" x14ac:dyDescent="0.25">
      <c r="A63" s="8"/>
      <c r="B63" s="8"/>
      <c r="C63" s="9" t="s">
        <v>93</v>
      </c>
      <c r="D63" s="9" t="s">
        <v>94</v>
      </c>
      <c r="E63" s="10">
        <v>61319.35</v>
      </c>
      <c r="F63" s="10">
        <v>191300</v>
      </c>
      <c r="G63" s="10">
        <v>191300</v>
      </c>
      <c r="H63" s="10">
        <v>148482.56</v>
      </c>
      <c r="I63" s="10">
        <f>IF(G63&lt;&gt;0,H63/G63*100,0)</f>
        <v>77.617647673810765</v>
      </c>
      <c r="J63" s="10">
        <f>IF(F63&lt;&gt;0,H63/F63*100,0)</f>
        <v>77.617647673810765</v>
      </c>
      <c r="K63" s="10">
        <f>IF(E63&lt;&gt;0,H63/E63*100,0)</f>
        <v>242.14633716763143</v>
      </c>
    </row>
    <row r="64" spans="1:11" x14ac:dyDescent="0.25">
      <c r="A64" s="8"/>
      <c r="B64" s="8"/>
      <c r="C64" s="9" t="s">
        <v>95</v>
      </c>
      <c r="D64" s="9" t="s">
        <v>96</v>
      </c>
      <c r="E64" s="10">
        <v>88970.32</v>
      </c>
      <c r="F64" s="10">
        <v>0</v>
      </c>
      <c r="G64" s="10">
        <v>0</v>
      </c>
      <c r="H64" s="10">
        <v>0</v>
      </c>
      <c r="I64" s="10">
        <f>IF(G64&lt;&gt;0,H64/G64*100,0)</f>
        <v>0</v>
      </c>
      <c r="J64" s="10">
        <f>IF(F64&lt;&gt;0,H64/F64*100,0)</f>
        <v>0</v>
      </c>
      <c r="K64" s="10">
        <f>IF(E64&lt;&gt;0,H64/E64*100,0)</f>
        <v>0</v>
      </c>
    </row>
    <row r="65" spans="1:11" x14ac:dyDescent="0.25">
      <c r="A65" s="8"/>
      <c r="B65" s="8"/>
      <c r="C65" s="9" t="s">
        <v>123</v>
      </c>
      <c r="D65" s="9" t="s">
        <v>124</v>
      </c>
      <c r="E65" s="10">
        <v>3549.06</v>
      </c>
      <c r="F65" s="10">
        <v>0</v>
      </c>
      <c r="G65" s="10">
        <v>0</v>
      </c>
      <c r="H65" s="10">
        <v>0</v>
      </c>
      <c r="I65" s="10">
        <f>IF(G65&lt;&gt;0,H65/G65*100,0)</f>
        <v>0</v>
      </c>
      <c r="J65" s="10">
        <f>IF(F65&lt;&gt;0,H65/F65*100,0)</f>
        <v>0</v>
      </c>
      <c r="K65" s="10">
        <f>IF(E65&lt;&gt;0,H65/E65*100,0)</f>
        <v>0</v>
      </c>
    </row>
    <row r="66" spans="1:11" x14ac:dyDescent="0.25">
      <c r="A66" s="8"/>
      <c r="B66" s="8"/>
      <c r="C66" s="9" t="s">
        <v>125</v>
      </c>
      <c r="D66" s="9" t="s">
        <v>126</v>
      </c>
      <c r="E66" s="10">
        <v>17035.740000000002</v>
      </c>
      <c r="F66" s="10">
        <v>25000</v>
      </c>
      <c r="G66" s="10">
        <v>25000</v>
      </c>
      <c r="H66" s="10">
        <v>18897.740000000002</v>
      </c>
      <c r="I66" s="10">
        <f>IF(G66&lt;&gt;0,H66/G66*100,0)</f>
        <v>75.59096000000001</v>
      </c>
      <c r="J66" s="10">
        <f>IF(F66&lt;&gt;0,H66/F66*100,0)</f>
        <v>75.59096000000001</v>
      </c>
      <c r="K66" s="10">
        <f>IF(E66&lt;&gt;0,H66/E66*100,0)</f>
        <v>110.92996253758275</v>
      </c>
    </row>
    <row r="67" spans="1:11" x14ac:dyDescent="0.25">
      <c r="A67" s="8"/>
      <c r="B67" s="8"/>
      <c r="C67" s="9" t="s">
        <v>101</v>
      </c>
      <c r="D67" s="9" t="s">
        <v>102</v>
      </c>
      <c r="E67" s="10">
        <v>495</v>
      </c>
      <c r="F67" s="10">
        <v>2200</v>
      </c>
      <c r="G67" s="10">
        <v>2200</v>
      </c>
      <c r="H67" s="10">
        <v>0</v>
      </c>
      <c r="I67" s="10">
        <f>IF(G67&lt;&gt;0,H67/G67*100,0)</f>
        <v>0</v>
      </c>
      <c r="J67" s="10">
        <f>IF(F67&lt;&gt;0,H67/F67*100,0)</f>
        <v>0</v>
      </c>
      <c r="K67" s="10">
        <f>IF(E67&lt;&gt;0,H67/E67*100,0)</f>
        <v>0</v>
      </c>
    </row>
    <row r="68" spans="1:11" x14ac:dyDescent="0.25">
      <c r="A68" s="8"/>
      <c r="B68" s="8"/>
      <c r="C68" s="9" t="s">
        <v>103</v>
      </c>
      <c r="D68" s="9" t="s">
        <v>104</v>
      </c>
      <c r="E68" s="10">
        <v>30910.2</v>
      </c>
      <c r="F68" s="10">
        <v>13000</v>
      </c>
      <c r="G68" s="10">
        <v>13000</v>
      </c>
      <c r="H68" s="10">
        <v>0</v>
      </c>
      <c r="I68" s="10">
        <f>IF(G68&lt;&gt;0,H68/G68*100,0)</f>
        <v>0</v>
      </c>
      <c r="J68" s="10">
        <f>IF(F68&lt;&gt;0,H68/F68*100,0)</f>
        <v>0</v>
      </c>
      <c r="K68" s="10">
        <f>IF(E68&lt;&gt;0,H68/E68*100,0)</f>
        <v>0</v>
      </c>
    </row>
    <row r="69" spans="1:11" x14ac:dyDescent="0.25">
      <c r="A69" s="8"/>
      <c r="B69" s="8"/>
      <c r="C69" s="9" t="s">
        <v>67</v>
      </c>
      <c r="D69" s="9" t="s">
        <v>68</v>
      </c>
      <c r="E69" s="10">
        <v>0</v>
      </c>
      <c r="F69" s="10">
        <v>63500</v>
      </c>
      <c r="G69" s="10">
        <v>63500</v>
      </c>
      <c r="H69" s="10">
        <v>935.3</v>
      </c>
      <c r="I69" s="10">
        <f>IF(G69&lt;&gt;0,H69/G69*100,0)</f>
        <v>1.4729133858267716</v>
      </c>
      <c r="J69" s="10">
        <f>IF(F69&lt;&gt;0,H69/F69*100,0)</f>
        <v>1.4729133858267716</v>
      </c>
      <c r="K69" s="10">
        <f>IF(E69&lt;&gt;0,H69/E69*100,0)</f>
        <v>0</v>
      </c>
    </row>
    <row r="70" spans="1:11" x14ac:dyDescent="0.25">
      <c r="A70" s="8"/>
      <c r="B70" s="8"/>
      <c r="C70" s="9" t="s">
        <v>107</v>
      </c>
      <c r="D70" s="9" t="s">
        <v>108</v>
      </c>
      <c r="E70" s="10">
        <v>0</v>
      </c>
      <c r="F70" s="10">
        <v>15000</v>
      </c>
      <c r="G70" s="10">
        <v>15000</v>
      </c>
      <c r="H70" s="10">
        <v>603.54</v>
      </c>
      <c r="I70" s="10">
        <f>IF(G70&lt;&gt;0,H70/G70*100,0)</f>
        <v>4.0236000000000001</v>
      </c>
      <c r="J70" s="10">
        <f>IF(F70&lt;&gt;0,H70/F70*100,0)</f>
        <v>4.0236000000000001</v>
      </c>
      <c r="K70" s="10">
        <f>IF(E70&lt;&gt;0,H70/E70*100,0)</f>
        <v>0</v>
      </c>
    </row>
    <row r="71" spans="1:11" x14ac:dyDescent="0.25">
      <c r="A71" s="8"/>
      <c r="B71" s="8"/>
      <c r="C71" s="9" t="s">
        <v>69</v>
      </c>
      <c r="D71" s="9" t="s">
        <v>70</v>
      </c>
      <c r="E71" s="10">
        <v>5798.58</v>
      </c>
      <c r="F71" s="10">
        <v>409200</v>
      </c>
      <c r="G71" s="10">
        <v>389200</v>
      </c>
      <c r="H71" s="10">
        <v>111136.35</v>
      </c>
      <c r="I71" s="10">
        <f>IF(G71&lt;&gt;0,H71/G71*100,0)</f>
        <v>28.555074511819118</v>
      </c>
      <c r="J71" s="10">
        <f>IF(F71&lt;&gt;0,H71/F71*100,0)</f>
        <v>27.15942082111437</v>
      </c>
      <c r="K71" s="10">
        <f>IF(E71&lt;&gt;0,H71/E71*100,0)</f>
        <v>1916.6132053019878</v>
      </c>
    </row>
    <row r="72" spans="1:11" x14ac:dyDescent="0.25">
      <c r="A72" s="8"/>
      <c r="B72" s="8"/>
      <c r="C72" s="9" t="s">
        <v>109</v>
      </c>
      <c r="D72" s="9" t="s">
        <v>110</v>
      </c>
      <c r="E72" s="10">
        <v>644.45000000000005</v>
      </c>
      <c r="F72" s="10">
        <v>9000</v>
      </c>
      <c r="G72" s="10">
        <v>9000</v>
      </c>
      <c r="H72" s="10">
        <v>5323.51</v>
      </c>
      <c r="I72" s="10">
        <f>IF(G72&lt;&gt;0,H72/G72*100,0)</f>
        <v>59.150111111111116</v>
      </c>
      <c r="J72" s="10">
        <f>IF(F72&lt;&gt;0,H72/F72*100,0)</f>
        <v>59.150111111111116</v>
      </c>
      <c r="K72" s="10">
        <f>IF(E72&lt;&gt;0,H72/E72*100,0)</f>
        <v>826.05477538986725</v>
      </c>
    </row>
    <row r="73" spans="1:11" x14ac:dyDescent="0.25">
      <c r="A73" s="8"/>
      <c r="B73" s="8"/>
      <c r="C73" s="9" t="s">
        <v>127</v>
      </c>
      <c r="D73" s="9" t="s">
        <v>128</v>
      </c>
      <c r="E73" s="10">
        <v>51527.64</v>
      </c>
      <c r="F73" s="10">
        <v>170320</v>
      </c>
      <c r="G73" s="10">
        <v>184320</v>
      </c>
      <c r="H73" s="10">
        <v>182895</v>
      </c>
      <c r="I73" s="10">
        <f>IF(G73&lt;&gt;0,H73/G73*100,0)</f>
        <v>99.226888020833343</v>
      </c>
      <c r="J73" s="10">
        <f>IF(F73&lt;&gt;0,H73/F73*100,0)</f>
        <v>107.38316110850164</v>
      </c>
      <c r="K73" s="10">
        <f>IF(E73&lt;&gt;0,H73/E73*100,0)</f>
        <v>354.94542346593011</v>
      </c>
    </row>
    <row r="74" spans="1:11" x14ac:dyDescent="0.25">
      <c r="A74" s="8"/>
      <c r="B74" s="8"/>
      <c r="C74" s="9" t="s">
        <v>111</v>
      </c>
      <c r="D74" s="9" t="s">
        <v>112</v>
      </c>
      <c r="E74" s="10">
        <v>0</v>
      </c>
      <c r="F74" s="10">
        <v>2500</v>
      </c>
      <c r="G74" s="10">
        <v>2500</v>
      </c>
      <c r="H74" s="10">
        <v>950</v>
      </c>
      <c r="I74" s="10">
        <f>IF(G74&lt;&gt;0,H74/G74*100,0)</f>
        <v>38</v>
      </c>
      <c r="J74" s="10">
        <f>IF(F74&lt;&gt;0,H74/F74*100,0)</f>
        <v>38</v>
      </c>
      <c r="K74" s="10">
        <f>IF(E74&lt;&gt;0,H74/E74*100,0)</f>
        <v>0</v>
      </c>
    </row>
    <row r="75" spans="1:11" x14ac:dyDescent="0.25">
      <c r="A75" s="5"/>
      <c r="B75" s="6" t="s">
        <v>129</v>
      </c>
      <c r="C75" s="5"/>
      <c r="D75" s="6" t="s">
        <v>130</v>
      </c>
      <c r="E75" s="7">
        <f>+E76</f>
        <v>120524.59</v>
      </c>
      <c r="F75" s="7">
        <f>+F76</f>
        <v>37797.33</v>
      </c>
      <c r="G75" s="7">
        <f>+G76</f>
        <v>47797.33</v>
      </c>
      <c r="H75" s="7">
        <f>+H76</f>
        <v>39695.11</v>
      </c>
      <c r="I75" s="7">
        <f>IF(G75&lt;&gt;0,H75/G75*100,0)</f>
        <v>83.048802098359886</v>
      </c>
      <c r="J75" s="7">
        <f>IF(F75&lt;&gt;0,H75/F75*100,0)</f>
        <v>105.0209366640448</v>
      </c>
      <c r="K75" s="7">
        <f>IF(E75&lt;&gt;0,H75/E75*100,0)</f>
        <v>32.935279016506094</v>
      </c>
    </row>
    <row r="76" spans="1:11" x14ac:dyDescent="0.25">
      <c r="A76" s="8"/>
      <c r="B76" s="8"/>
      <c r="C76" s="9" t="s">
        <v>131</v>
      </c>
      <c r="D76" s="9" t="s">
        <v>132</v>
      </c>
      <c r="E76" s="10">
        <v>120524.59</v>
      </c>
      <c r="F76" s="10">
        <v>37797.33</v>
      </c>
      <c r="G76" s="10">
        <v>47797.33</v>
      </c>
      <c r="H76" s="10">
        <v>39695.11</v>
      </c>
      <c r="I76" s="10">
        <f>IF(G76&lt;&gt;0,H76/G76*100,0)</f>
        <v>83.048802098359886</v>
      </c>
      <c r="J76" s="10">
        <f>IF(F76&lt;&gt;0,H76/F76*100,0)</f>
        <v>105.0209366640448</v>
      </c>
      <c r="K76" s="10">
        <f>IF(E76&lt;&gt;0,H76/E76*100,0)</f>
        <v>32.935279016506094</v>
      </c>
    </row>
    <row r="77" spans="1:11" x14ac:dyDescent="0.25">
      <c r="A77" s="5"/>
      <c r="B77" s="6" t="s">
        <v>133</v>
      </c>
      <c r="C77" s="5"/>
      <c r="D77" s="6" t="s">
        <v>134</v>
      </c>
      <c r="E77" s="7">
        <f>+E78+E79+E80+E81+E82+E83+E84+E85+E86</f>
        <v>43747.78</v>
      </c>
      <c r="F77" s="7">
        <f>+F78+F79+F80+F81+F82+F83+F84+F85+F86</f>
        <v>422428.05</v>
      </c>
      <c r="G77" s="7">
        <f>+G78+G79+G80+G81+G82+G83+G84+G85+G86</f>
        <v>409516.87</v>
      </c>
      <c r="H77" s="7">
        <f>+H78+H79+H80+H81+H82+H83+H84+H85+H86</f>
        <v>228278.21999999997</v>
      </c>
      <c r="I77" s="7">
        <f>IF(G77&lt;&gt;0,H77/G77*100,0)</f>
        <v>55.743300636186241</v>
      </c>
      <c r="J77" s="7">
        <f>IF(F77&lt;&gt;0,H77/F77*100,0)</f>
        <v>54.039550640635724</v>
      </c>
      <c r="K77" s="7">
        <f>IF(E77&lt;&gt;0,H77/E77*100,0)</f>
        <v>521.805266461521</v>
      </c>
    </row>
    <row r="78" spans="1:11" x14ac:dyDescent="0.25">
      <c r="A78" s="8"/>
      <c r="B78" s="8"/>
      <c r="C78" s="9" t="s">
        <v>135</v>
      </c>
      <c r="D78" s="9" t="s">
        <v>136</v>
      </c>
      <c r="E78" s="10">
        <v>26430</v>
      </c>
      <c r="F78" s="10">
        <v>24633.5</v>
      </c>
      <c r="G78" s="10">
        <v>21722.32</v>
      </c>
      <c r="H78" s="10">
        <v>21722.32</v>
      </c>
      <c r="I78" s="10">
        <f>IF(G78&lt;&gt;0,H78/G78*100,0)</f>
        <v>100</v>
      </c>
      <c r="J78" s="10">
        <f>IF(F78&lt;&gt;0,H78/F78*100,0)</f>
        <v>88.182028538372535</v>
      </c>
      <c r="K78" s="10">
        <f>IF(E78&lt;&gt;0,H78/E78*100,0)</f>
        <v>82.188119561104799</v>
      </c>
    </row>
    <row r="79" spans="1:11" x14ac:dyDescent="0.25">
      <c r="A79" s="8"/>
      <c r="B79" s="8"/>
      <c r="C79" s="9" t="s">
        <v>137</v>
      </c>
      <c r="D79" s="9" t="s">
        <v>138</v>
      </c>
      <c r="E79" s="10">
        <v>0</v>
      </c>
      <c r="F79" s="10">
        <v>0</v>
      </c>
      <c r="G79" s="10">
        <v>0</v>
      </c>
      <c r="H79" s="10">
        <v>0</v>
      </c>
      <c r="I79" s="10">
        <f>IF(G79&lt;&gt;0,H79/G79*100,0)</f>
        <v>0</v>
      </c>
      <c r="J79" s="10">
        <f>IF(F79&lt;&gt;0,H79/F79*100,0)</f>
        <v>0</v>
      </c>
      <c r="K79" s="10">
        <f>IF(E79&lt;&gt;0,H79/E79*100,0)</f>
        <v>0</v>
      </c>
    </row>
    <row r="80" spans="1:11" x14ac:dyDescent="0.25">
      <c r="A80" s="8"/>
      <c r="B80" s="8"/>
      <c r="C80" s="9" t="s">
        <v>139</v>
      </c>
      <c r="D80" s="9" t="s">
        <v>140</v>
      </c>
      <c r="E80" s="10">
        <v>16463.78</v>
      </c>
      <c r="F80" s="10">
        <v>38207.050000000003</v>
      </c>
      <c r="G80" s="10">
        <v>38207.050000000003</v>
      </c>
      <c r="H80" s="10">
        <v>37060.699999999997</v>
      </c>
      <c r="I80" s="10">
        <f>IF(G80&lt;&gt;0,H80/G80*100,0)</f>
        <v>96.999637501455865</v>
      </c>
      <c r="J80" s="10">
        <f>IF(F80&lt;&gt;0,H80/F80*100,0)</f>
        <v>96.999637501455865</v>
      </c>
      <c r="K80" s="10">
        <f>IF(E80&lt;&gt;0,H80/E80*100,0)</f>
        <v>225.10444138587857</v>
      </c>
    </row>
    <row r="81" spans="1:11" x14ac:dyDescent="0.25">
      <c r="A81" s="8"/>
      <c r="B81" s="8"/>
      <c r="C81" s="9" t="s">
        <v>141</v>
      </c>
      <c r="D81" s="9" t="s">
        <v>142</v>
      </c>
      <c r="E81" s="10">
        <v>854</v>
      </c>
      <c r="F81" s="10">
        <v>121587.5</v>
      </c>
      <c r="G81" s="10">
        <v>109587.5</v>
      </c>
      <c r="H81" s="10">
        <v>0</v>
      </c>
      <c r="I81" s="10">
        <f>IF(G81&lt;&gt;0,H81/G81*100,0)</f>
        <v>0</v>
      </c>
      <c r="J81" s="10">
        <f>IF(F81&lt;&gt;0,H81/F81*100,0)</f>
        <v>0</v>
      </c>
      <c r="K81" s="10">
        <f>IF(E81&lt;&gt;0,H81/E81*100,0)</f>
        <v>0</v>
      </c>
    </row>
    <row r="82" spans="1:11" x14ac:dyDescent="0.25">
      <c r="A82" s="8"/>
      <c r="B82" s="8"/>
      <c r="C82" s="9" t="s">
        <v>143</v>
      </c>
      <c r="D82" s="9" t="s">
        <v>144</v>
      </c>
      <c r="E82" s="10">
        <v>0</v>
      </c>
      <c r="F82" s="10">
        <v>0</v>
      </c>
      <c r="G82" s="10">
        <v>0</v>
      </c>
      <c r="H82" s="10">
        <v>0</v>
      </c>
      <c r="I82" s="10">
        <f>IF(G82&lt;&gt;0,H82/G82*100,0)</f>
        <v>0</v>
      </c>
      <c r="J82" s="10">
        <f>IF(F82&lt;&gt;0,H82/F82*100,0)</f>
        <v>0</v>
      </c>
      <c r="K82" s="10">
        <f>IF(E82&lt;&gt;0,H82/E82*100,0)</f>
        <v>0</v>
      </c>
    </row>
    <row r="83" spans="1:11" x14ac:dyDescent="0.25">
      <c r="A83" s="8"/>
      <c r="B83" s="8"/>
      <c r="C83" s="9" t="s">
        <v>145</v>
      </c>
      <c r="D83" s="9" t="s">
        <v>146</v>
      </c>
      <c r="E83" s="10">
        <v>0</v>
      </c>
      <c r="F83" s="10">
        <v>30000</v>
      </c>
      <c r="G83" s="10">
        <v>30000</v>
      </c>
      <c r="H83" s="10">
        <v>1494.5</v>
      </c>
      <c r="I83" s="10">
        <f>IF(G83&lt;&gt;0,H83/G83*100,0)</f>
        <v>4.9816666666666665</v>
      </c>
      <c r="J83" s="10">
        <f>IF(F83&lt;&gt;0,H83/F83*100,0)</f>
        <v>4.9816666666666665</v>
      </c>
      <c r="K83" s="10">
        <f>IF(E83&lt;&gt;0,H83/E83*100,0)</f>
        <v>0</v>
      </c>
    </row>
    <row r="84" spans="1:11" x14ac:dyDescent="0.25">
      <c r="A84" s="8"/>
      <c r="B84" s="8"/>
      <c r="C84" s="9" t="s">
        <v>147</v>
      </c>
      <c r="D84" s="9" t="s">
        <v>148</v>
      </c>
      <c r="E84" s="10">
        <v>0</v>
      </c>
      <c r="F84" s="10">
        <v>160000</v>
      </c>
      <c r="G84" s="10">
        <v>162000</v>
      </c>
      <c r="H84" s="10">
        <v>160939.46</v>
      </c>
      <c r="I84" s="10">
        <f>IF(G84&lt;&gt;0,H84/G84*100,0)</f>
        <v>99.34534567901234</v>
      </c>
      <c r="J84" s="10">
        <f>IF(F84&lt;&gt;0,H84/F84*100,0)</f>
        <v>100.58716249999999</v>
      </c>
      <c r="K84" s="10">
        <f>IF(E84&lt;&gt;0,H84/E84*100,0)</f>
        <v>0</v>
      </c>
    </row>
    <row r="85" spans="1:11" x14ac:dyDescent="0.25">
      <c r="A85" s="8"/>
      <c r="B85" s="8"/>
      <c r="C85" s="9" t="s">
        <v>149</v>
      </c>
      <c r="D85" s="9" t="s">
        <v>150</v>
      </c>
      <c r="E85" s="10">
        <v>0</v>
      </c>
      <c r="F85" s="10">
        <v>33000</v>
      </c>
      <c r="G85" s="10">
        <v>33000</v>
      </c>
      <c r="H85" s="10">
        <v>0</v>
      </c>
      <c r="I85" s="10">
        <f>IF(G85&lt;&gt;0,H85/G85*100,0)</f>
        <v>0</v>
      </c>
      <c r="J85" s="10">
        <f>IF(F85&lt;&gt;0,H85/F85*100,0)</f>
        <v>0</v>
      </c>
      <c r="K85" s="10">
        <f>IF(E85&lt;&gt;0,H85/E85*100,0)</f>
        <v>0</v>
      </c>
    </row>
    <row r="86" spans="1:11" x14ac:dyDescent="0.25">
      <c r="A86" s="8"/>
      <c r="B86" s="8"/>
      <c r="C86" s="9" t="s">
        <v>151</v>
      </c>
      <c r="D86" s="9" t="s">
        <v>152</v>
      </c>
      <c r="E86" s="10">
        <v>0</v>
      </c>
      <c r="F86" s="10">
        <v>15000</v>
      </c>
      <c r="G86" s="10">
        <v>15000</v>
      </c>
      <c r="H86" s="10">
        <v>7061.24</v>
      </c>
      <c r="I86" s="10">
        <f>IF(G86&lt;&gt;0,H86/G86*100,0)</f>
        <v>47.074933333333327</v>
      </c>
      <c r="J86" s="10">
        <f>IF(F86&lt;&gt;0,H86/F86*100,0)</f>
        <v>47.074933333333327</v>
      </c>
      <c r="K86" s="10">
        <f>IF(E86&lt;&gt;0,H86/E86*100,0)</f>
        <v>0</v>
      </c>
    </row>
    <row r="87" spans="1:11" x14ac:dyDescent="0.25">
      <c r="A87" s="5"/>
      <c r="B87" s="6" t="s">
        <v>153</v>
      </c>
      <c r="C87" s="5"/>
      <c r="D87" s="6" t="s">
        <v>154</v>
      </c>
      <c r="E87" s="7">
        <f>+E88+E89+E90+E91</f>
        <v>277115.61</v>
      </c>
      <c r="F87" s="7">
        <f>+F88+F89+F90+F91</f>
        <v>536285.98</v>
      </c>
      <c r="G87" s="7">
        <f>+G88+G89+G90+G91</f>
        <v>530285.98</v>
      </c>
      <c r="H87" s="7">
        <f>+H88+H89+H90+H91</f>
        <v>380161.19</v>
      </c>
      <c r="I87" s="7">
        <f>IF(G87&lt;&gt;0,H87/G87*100,0)</f>
        <v>71.689843657567565</v>
      </c>
      <c r="J87" s="7">
        <f>IF(F87&lt;&gt;0,H87/F87*100,0)</f>
        <v>70.88777334809312</v>
      </c>
      <c r="K87" s="7">
        <f>IF(E87&lt;&gt;0,H87/E87*100,0)</f>
        <v>137.18505067253341</v>
      </c>
    </row>
    <row r="88" spans="1:11" x14ac:dyDescent="0.25">
      <c r="A88" s="8"/>
      <c r="B88" s="8"/>
      <c r="C88" s="9" t="s">
        <v>155</v>
      </c>
      <c r="D88" s="9" t="s">
        <v>156</v>
      </c>
      <c r="E88" s="10">
        <v>126504.8</v>
      </c>
      <c r="F88" s="10">
        <v>43750</v>
      </c>
      <c r="G88" s="10">
        <v>43750</v>
      </c>
      <c r="H88" s="10">
        <v>36325.279999999999</v>
      </c>
      <c r="I88" s="10">
        <f>IF(G88&lt;&gt;0,H88/G88*100,0)</f>
        <v>83.029211428571429</v>
      </c>
      <c r="J88" s="10">
        <f>IF(F88&lt;&gt;0,H88/F88*100,0)</f>
        <v>83.029211428571429</v>
      </c>
      <c r="K88" s="10">
        <f>IF(E88&lt;&gt;0,H88/E88*100,0)</f>
        <v>28.714546799805223</v>
      </c>
    </row>
    <row r="89" spans="1:11" x14ac:dyDescent="0.25">
      <c r="A89" s="8"/>
      <c r="B89" s="8"/>
      <c r="C89" s="9" t="s">
        <v>157</v>
      </c>
      <c r="D89" s="9" t="s">
        <v>158</v>
      </c>
      <c r="E89" s="10">
        <v>110679.76</v>
      </c>
      <c r="F89" s="10">
        <v>175404.14</v>
      </c>
      <c r="G89" s="10">
        <v>175404.14</v>
      </c>
      <c r="H89" s="10">
        <v>149113.44</v>
      </c>
      <c r="I89" s="10">
        <f>IF(G89&lt;&gt;0,H89/G89*100,0)</f>
        <v>85.011357200576896</v>
      </c>
      <c r="J89" s="10">
        <f>IF(F89&lt;&gt;0,H89/F89*100,0)</f>
        <v>85.011357200576896</v>
      </c>
      <c r="K89" s="10">
        <f>IF(E89&lt;&gt;0,H89/E89*100,0)</f>
        <v>134.72512047369818</v>
      </c>
    </row>
    <row r="90" spans="1:11" x14ac:dyDescent="0.25">
      <c r="A90" s="8"/>
      <c r="B90" s="8"/>
      <c r="C90" s="9" t="s">
        <v>159</v>
      </c>
      <c r="D90" s="9" t="s">
        <v>160</v>
      </c>
      <c r="E90" s="10">
        <v>39931.050000000003</v>
      </c>
      <c r="F90" s="10">
        <v>225000</v>
      </c>
      <c r="G90" s="10">
        <v>223000</v>
      </c>
      <c r="H90" s="10">
        <v>194722.47</v>
      </c>
      <c r="I90" s="10">
        <f>IF(G90&lt;&gt;0,H90/G90*100,0)</f>
        <v>87.319493273542605</v>
      </c>
      <c r="J90" s="10">
        <f>IF(F90&lt;&gt;0,H90/F90*100,0)</f>
        <v>86.543319999999994</v>
      </c>
      <c r="K90" s="10">
        <f>IF(E90&lt;&gt;0,H90/E90*100,0)</f>
        <v>487.64675609582014</v>
      </c>
    </row>
    <row r="91" spans="1:11" x14ac:dyDescent="0.25">
      <c r="A91" s="8"/>
      <c r="B91" s="8"/>
      <c r="C91" s="9" t="s">
        <v>161</v>
      </c>
      <c r="D91" s="9" t="s">
        <v>48</v>
      </c>
      <c r="E91" s="10">
        <v>0</v>
      </c>
      <c r="F91" s="10">
        <v>92131.839999999997</v>
      </c>
      <c r="G91" s="10">
        <v>88131.839999999997</v>
      </c>
      <c r="H91" s="10">
        <v>0</v>
      </c>
      <c r="I91" s="10">
        <f>IF(G91&lt;&gt;0,H91/G91*100,0)</f>
        <v>0</v>
      </c>
      <c r="J91" s="10">
        <f>IF(F91&lt;&gt;0,H91/F91*100,0)</f>
        <v>0</v>
      </c>
      <c r="K91" s="10">
        <f>IF(E91&lt;&gt;0,H91/E91*100,0)</f>
        <v>0</v>
      </c>
    </row>
    <row r="92" spans="1:11" x14ac:dyDescent="0.25">
      <c r="A92" s="2" t="s">
        <v>162</v>
      </c>
      <c r="B92" s="3"/>
      <c r="C92" s="3"/>
      <c r="D92" s="2" t="s">
        <v>163</v>
      </c>
      <c r="E92" s="4">
        <f>+E93</f>
        <v>34629.300000000003</v>
      </c>
      <c r="F92" s="4">
        <f>+F93</f>
        <v>178000</v>
      </c>
      <c r="G92" s="4">
        <f>+G93</f>
        <v>215720.69</v>
      </c>
      <c r="H92" s="4">
        <f>+H93</f>
        <v>212998.29</v>
      </c>
      <c r="I92" s="4">
        <f>IF(G92&lt;&gt;0,H92/G92*100,0)</f>
        <v>98.737997732160039</v>
      </c>
      <c r="J92" s="4">
        <f>IF(F92&lt;&gt;0,H92/F92*100,0)</f>
        <v>119.66196067415731</v>
      </c>
      <c r="K92" s="4">
        <f>IF(E92&lt;&gt;0,H92/E92*100,0)</f>
        <v>615.08113071878427</v>
      </c>
    </row>
    <row r="93" spans="1:11" x14ac:dyDescent="0.25">
      <c r="A93" s="5"/>
      <c r="B93" s="6" t="s">
        <v>17</v>
      </c>
      <c r="C93" s="5"/>
      <c r="D93" s="6" t="s">
        <v>18</v>
      </c>
      <c r="E93" s="7">
        <f>+E94</f>
        <v>34629.300000000003</v>
      </c>
      <c r="F93" s="7">
        <f>+F94</f>
        <v>178000</v>
      </c>
      <c r="G93" s="7">
        <f>+G94</f>
        <v>215720.69</v>
      </c>
      <c r="H93" s="7">
        <f>+H94</f>
        <v>212998.29</v>
      </c>
      <c r="I93" s="7">
        <f>IF(G93&lt;&gt;0,H93/G93*100,0)</f>
        <v>98.737997732160039</v>
      </c>
      <c r="J93" s="7">
        <f>IF(F93&lt;&gt;0,H93/F93*100,0)</f>
        <v>119.66196067415731</v>
      </c>
      <c r="K93" s="7">
        <f>IF(E93&lt;&gt;0,H93/E93*100,0)</f>
        <v>615.08113071878427</v>
      </c>
    </row>
    <row r="94" spans="1:11" x14ac:dyDescent="0.25">
      <c r="A94" s="8"/>
      <c r="B94" s="8"/>
      <c r="C94" s="9" t="s">
        <v>164</v>
      </c>
      <c r="D94" s="9" t="s">
        <v>165</v>
      </c>
      <c r="E94" s="10">
        <v>34629.300000000003</v>
      </c>
      <c r="F94" s="10">
        <v>178000</v>
      </c>
      <c r="G94" s="10">
        <v>215720.69</v>
      </c>
      <c r="H94" s="10">
        <v>212998.29</v>
      </c>
      <c r="I94" s="10">
        <f>IF(G94&lt;&gt;0,H94/G94*100,0)</f>
        <v>98.737997732160039</v>
      </c>
      <c r="J94" s="10">
        <f>IF(F94&lt;&gt;0,H94/F94*100,0)</f>
        <v>119.66196067415731</v>
      </c>
      <c r="K94" s="10">
        <f>IF(E94&lt;&gt;0,H94/E94*100,0)</f>
        <v>615.08113071878427</v>
      </c>
    </row>
    <row r="95" spans="1:11" x14ac:dyDescent="0.25">
      <c r="A95" s="11"/>
      <c r="B95" s="11"/>
      <c r="C95" s="11"/>
      <c r="D95" s="11"/>
      <c r="E95" s="12">
        <f>+E5+E92</f>
        <v>6877343.2599999988</v>
      </c>
      <c r="F95" s="12">
        <f>+F5+F92</f>
        <v>6398349.5199999996</v>
      </c>
      <c r="G95" s="12">
        <f>+G5+G92</f>
        <v>6352559.0300000003</v>
      </c>
      <c r="H95" s="12">
        <f>+H5+H92</f>
        <v>4160925.14</v>
      </c>
      <c r="I95" s="12">
        <f>IF(G95&lt;&gt;0,H95/G95*100,0)</f>
        <v>65.499983870279749</v>
      </c>
      <c r="J95" s="12">
        <f>IF(F95&lt;&gt;0,H95/F95*100,0)</f>
        <v>65.031226052808705</v>
      </c>
      <c r="K95" s="12">
        <f>IF(E95&lt;&gt;0,H95/E95*100,0)</f>
        <v>60.501926146405559</v>
      </c>
    </row>
  </sheetData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2016-03-07T08:32:06Z</cp:lastPrinted>
  <dcterms:created xsi:type="dcterms:W3CDTF">2016-03-07T08:28:40Z</dcterms:created>
  <dcterms:modified xsi:type="dcterms:W3CDTF">2016-03-07T08:36:04Z</dcterms:modified>
</cp:coreProperties>
</file>