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5\ZR 2015\Gradivo NO\"/>
    </mc:Choice>
  </mc:AlternateContent>
  <bookViews>
    <workbookView xWindow="0" yWindow="0" windowWidth="28800" windowHeight="14565"/>
  </bookViews>
  <sheets>
    <sheet name="List1" sheetId="1" r:id="rId1"/>
  </sheets>
  <definedNames>
    <definedName name="_xlnm._FilterDatabase" localSheetId="0" hidden="1">List1!$M$3:$M$1243</definedName>
    <definedName name="_xlnm.Print_Titles" localSheetId="0">List1!$3:$4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3" i="1" l="1"/>
  <c r="O1242" i="1"/>
  <c r="N1242" i="1"/>
  <c r="M1242" i="1"/>
  <c r="O1241" i="1"/>
  <c r="N1241" i="1"/>
  <c r="M1241" i="1"/>
  <c r="O1240" i="1"/>
  <c r="N1240" i="1"/>
  <c r="M1240" i="1"/>
  <c r="O1239" i="1"/>
  <c r="N1239" i="1"/>
  <c r="M1239" i="1"/>
  <c r="O1238" i="1"/>
  <c r="N1238" i="1"/>
  <c r="M1238" i="1"/>
  <c r="O1237" i="1"/>
  <c r="N1237" i="1"/>
  <c r="M1237" i="1"/>
  <c r="O1236" i="1"/>
  <c r="N1236" i="1"/>
  <c r="M1236" i="1"/>
  <c r="O1235" i="1"/>
  <c r="N1235" i="1"/>
  <c r="M1235" i="1"/>
  <c r="O1234" i="1"/>
  <c r="N1234" i="1"/>
  <c r="M1234" i="1"/>
  <c r="O1233" i="1"/>
  <c r="N1233" i="1"/>
  <c r="M1233" i="1"/>
  <c r="O1232" i="1"/>
  <c r="N1232" i="1"/>
  <c r="M1232" i="1"/>
  <c r="L1231" i="1"/>
  <c r="K1231" i="1"/>
  <c r="K1230" i="1" s="1"/>
  <c r="J1231" i="1"/>
  <c r="I1231" i="1"/>
  <c r="L1230" i="1"/>
  <c r="L1229" i="1" s="1"/>
  <c r="L1228" i="1" s="1"/>
  <c r="O1227" i="1"/>
  <c r="N1227" i="1"/>
  <c r="M1227" i="1"/>
  <c r="O1226" i="1"/>
  <c r="N1226" i="1"/>
  <c r="M1226" i="1"/>
  <c r="O1225" i="1"/>
  <c r="N1225" i="1"/>
  <c r="M1225" i="1"/>
  <c r="O1224" i="1"/>
  <c r="N1224" i="1"/>
  <c r="M1224" i="1"/>
  <c r="O1223" i="1"/>
  <c r="N1223" i="1"/>
  <c r="M1223" i="1"/>
  <c r="O1222" i="1"/>
  <c r="N1222" i="1"/>
  <c r="M1222" i="1"/>
  <c r="O1221" i="1"/>
  <c r="N1221" i="1"/>
  <c r="M1221" i="1"/>
  <c r="L1220" i="1"/>
  <c r="K1220" i="1"/>
  <c r="K1219" i="1" s="1"/>
  <c r="J1220" i="1"/>
  <c r="I1220" i="1"/>
  <c r="I1219" i="1" s="1"/>
  <c r="L1219" i="1"/>
  <c r="L1218" i="1" s="1"/>
  <c r="O1217" i="1"/>
  <c r="N1217" i="1"/>
  <c r="M1217" i="1"/>
  <c r="O1216" i="1"/>
  <c r="N1216" i="1"/>
  <c r="M1216" i="1"/>
  <c r="O1215" i="1"/>
  <c r="N1215" i="1"/>
  <c r="M1215" i="1"/>
  <c r="L1214" i="1"/>
  <c r="K1214" i="1"/>
  <c r="J1214" i="1"/>
  <c r="I1214" i="1"/>
  <c r="I1213" i="1" s="1"/>
  <c r="L1213" i="1"/>
  <c r="K1213" i="1"/>
  <c r="K1208" i="1" s="1"/>
  <c r="J1213" i="1"/>
  <c r="O1212" i="1"/>
  <c r="N1212" i="1"/>
  <c r="M1212" i="1"/>
  <c r="O1211" i="1"/>
  <c r="N1211" i="1"/>
  <c r="M1211" i="1"/>
  <c r="L1210" i="1"/>
  <c r="K1210" i="1"/>
  <c r="J1210" i="1"/>
  <c r="N1210" i="1" s="1"/>
  <c r="I1210" i="1"/>
  <c r="L1209" i="1"/>
  <c r="K1209" i="1"/>
  <c r="J1209" i="1"/>
  <c r="N1209" i="1" s="1"/>
  <c r="I1209" i="1"/>
  <c r="O1207" i="1"/>
  <c r="N1207" i="1"/>
  <c r="M1207" i="1"/>
  <c r="O1206" i="1"/>
  <c r="N1206" i="1"/>
  <c r="M1206" i="1"/>
  <c r="O1205" i="1"/>
  <c r="N1205" i="1"/>
  <c r="M1205" i="1"/>
  <c r="O1204" i="1"/>
  <c r="N1204" i="1"/>
  <c r="M1204" i="1"/>
  <c r="O1203" i="1"/>
  <c r="N1203" i="1"/>
  <c r="M1203" i="1"/>
  <c r="O1202" i="1"/>
  <c r="N1202" i="1"/>
  <c r="M1202" i="1"/>
  <c r="L1201" i="1"/>
  <c r="L1186" i="1" s="1"/>
  <c r="L1185" i="1" s="1"/>
  <c r="K1201" i="1"/>
  <c r="J1201" i="1"/>
  <c r="I1201" i="1"/>
  <c r="O1200" i="1"/>
  <c r="N1200" i="1"/>
  <c r="M1200" i="1"/>
  <c r="O1199" i="1"/>
  <c r="N1199" i="1"/>
  <c r="M1199" i="1"/>
  <c r="O1198" i="1"/>
  <c r="N1198" i="1"/>
  <c r="M1198" i="1"/>
  <c r="O1197" i="1"/>
  <c r="N1197" i="1"/>
  <c r="M1197" i="1"/>
  <c r="O1196" i="1"/>
  <c r="N1196" i="1"/>
  <c r="M1196" i="1"/>
  <c r="O1195" i="1"/>
  <c r="N1195" i="1"/>
  <c r="M1195" i="1"/>
  <c r="O1194" i="1"/>
  <c r="N1194" i="1"/>
  <c r="M1194" i="1"/>
  <c r="O1193" i="1"/>
  <c r="N1193" i="1"/>
  <c r="M1193" i="1"/>
  <c r="O1192" i="1"/>
  <c r="N1192" i="1"/>
  <c r="M1192" i="1"/>
  <c r="O1191" i="1"/>
  <c r="N1191" i="1"/>
  <c r="M1191" i="1"/>
  <c r="O1190" i="1"/>
  <c r="N1190" i="1"/>
  <c r="M1190" i="1"/>
  <c r="O1189" i="1"/>
  <c r="N1189" i="1"/>
  <c r="M1189" i="1"/>
  <c r="O1188" i="1"/>
  <c r="N1188" i="1"/>
  <c r="M1188" i="1"/>
  <c r="L1187" i="1"/>
  <c r="K1187" i="1"/>
  <c r="J1187" i="1"/>
  <c r="I1187" i="1"/>
  <c r="O1183" i="1"/>
  <c r="N1183" i="1"/>
  <c r="M1183" i="1"/>
  <c r="O1182" i="1"/>
  <c r="N1182" i="1"/>
  <c r="M1182" i="1"/>
  <c r="O1181" i="1"/>
  <c r="N1181" i="1"/>
  <c r="M1181" i="1"/>
  <c r="O1180" i="1"/>
  <c r="N1180" i="1"/>
  <c r="M1180" i="1"/>
  <c r="O1179" i="1"/>
  <c r="N1179" i="1"/>
  <c r="M1179" i="1"/>
  <c r="O1178" i="1"/>
  <c r="N1178" i="1"/>
  <c r="M1178" i="1"/>
  <c r="O1177" i="1"/>
  <c r="N1177" i="1"/>
  <c r="M1177" i="1"/>
  <c r="O1176" i="1"/>
  <c r="N1176" i="1"/>
  <c r="M1176" i="1"/>
  <c r="L1175" i="1"/>
  <c r="K1175" i="1"/>
  <c r="K1174" i="1" s="1"/>
  <c r="J1175" i="1"/>
  <c r="I1175" i="1"/>
  <c r="I1174" i="1" s="1"/>
  <c r="L1174" i="1"/>
  <c r="L1173" i="1" s="1"/>
  <c r="L1172" i="1" s="1"/>
  <c r="O1171" i="1"/>
  <c r="N1171" i="1"/>
  <c r="M1171" i="1"/>
  <c r="O1170" i="1"/>
  <c r="N1170" i="1"/>
  <c r="M1170" i="1"/>
  <c r="O1169" i="1"/>
  <c r="N1169" i="1"/>
  <c r="M1169" i="1"/>
  <c r="O1168" i="1"/>
  <c r="N1168" i="1"/>
  <c r="M1168" i="1"/>
  <c r="O1167" i="1"/>
  <c r="N1167" i="1"/>
  <c r="M1167" i="1"/>
  <c r="O1166" i="1"/>
  <c r="N1166" i="1"/>
  <c r="M1166" i="1"/>
  <c r="O1165" i="1"/>
  <c r="N1165" i="1"/>
  <c r="M1165" i="1"/>
  <c r="O1164" i="1"/>
  <c r="N1164" i="1"/>
  <c r="M1164" i="1"/>
  <c r="L1163" i="1"/>
  <c r="L1162" i="1" s="1"/>
  <c r="L1161" i="1" s="1"/>
  <c r="L1160" i="1" s="1"/>
  <c r="K1163" i="1"/>
  <c r="K1162" i="1" s="1"/>
  <c r="J1163" i="1"/>
  <c r="I1163" i="1"/>
  <c r="I1162" i="1" s="1"/>
  <c r="O1159" i="1"/>
  <c r="N1159" i="1"/>
  <c r="M1159" i="1"/>
  <c r="O1158" i="1"/>
  <c r="N1158" i="1"/>
  <c r="M1158" i="1"/>
  <c r="O1157" i="1"/>
  <c r="N1157" i="1"/>
  <c r="M1157" i="1"/>
  <c r="O1156" i="1"/>
  <c r="N1156" i="1"/>
  <c r="M1156" i="1"/>
  <c r="O1155" i="1"/>
  <c r="N1155" i="1"/>
  <c r="M1155" i="1"/>
  <c r="O1154" i="1"/>
  <c r="N1154" i="1"/>
  <c r="M1154" i="1"/>
  <c r="O1153" i="1"/>
  <c r="N1153" i="1"/>
  <c r="M1153" i="1"/>
  <c r="O1152" i="1"/>
  <c r="N1152" i="1"/>
  <c r="M1152" i="1"/>
  <c r="O1151" i="1"/>
  <c r="N1151" i="1"/>
  <c r="M1151" i="1"/>
  <c r="L1150" i="1"/>
  <c r="L1149" i="1" s="1"/>
  <c r="L1148" i="1" s="1"/>
  <c r="L1147" i="1" s="1"/>
  <c r="K1150" i="1"/>
  <c r="K1149" i="1" s="1"/>
  <c r="J1150" i="1"/>
  <c r="I1150" i="1"/>
  <c r="I1149" i="1" s="1"/>
  <c r="O1146" i="1"/>
  <c r="N1146" i="1"/>
  <c r="M1146" i="1"/>
  <c r="O1145" i="1"/>
  <c r="N1145" i="1"/>
  <c r="M1145" i="1"/>
  <c r="O1144" i="1"/>
  <c r="N1144" i="1"/>
  <c r="M1144" i="1"/>
  <c r="L1143" i="1"/>
  <c r="K1143" i="1"/>
  <c r="J1143" i="1"/>
  <c r="I1143" i="1"/>
  <c r="I1142" i="1" s="1"/>
  <c r="L1142" i="1"/>
  <c r="L1141" i="1" s="1"/>
  <c r="K1142" i="1"/>
  <c r="K1141" i="1" s="1"/>
  <c r="J1142" i="1"/>
  <c r="J1141" i="1" s="1"/>
  <c r="O1140" i="1"/>
  <c r="N1140" i="1"/>
  <c r="M1140" i="1"/>
  <c r="O1139" i="1"/>
  <c r="N1139" i="1"/>
  <c r="M1139" i="1"/>
  <c r="O1138" i="1"/>
  <c r="N1138" i="1"/>
  <c r="M1138" i="1"/>
  <c r="O1137" i="1"/>
  <c r="N1137" i="1"/>
  <c r="M1137" i="1"/>
  <c r="O1136" i="1"/>
  <c r="N1136" i="1"/>
  <c r="M1136" i="1"/>
  <c r="O1135" i="1"/>
  <c r="N1135" i="1"/>
  <c r="M1135" i="1"/>
  <c r="O1134" i="1"/>
  <c r="N1134" i="1"/>
  <c r="M1134" i="1"/>
  <c r="O1133" i="1"/>
  <c r="N1133" i="1"/>
  <c r="M1133" i="1"/>
  <c r="O1132" i="1"/>
  <c r="N1132" i="1"/>
  <c r="M1132" i="1"/>
  <c r="O1131" i="1"/>
  <c r="N1131" i="1"/>
  <c r="M1131" i="1"/>
  <c r="L1130" i="1"/>
  <c r="K1130" i="1"/>
  <c r="K1129" i="1" s="1"/>
  <c r="J1130" i="1"/>
  <c r="I1130" i="1"/>
  <c r="I1129" i="1" s="1"/>
  <c r="L1129" i="1"/>
  <c r="L1128" i="1" s="1"/>
  <c r="O1126" i="1"/>
  <c r="N1126" i="1"/>
  <c r="M1126" i="1"/>
  <c r="O1125" i="1"/>
  <c r="N1125" i="1"/>
  <c r="M1125" i="1"/>
  <c r="O1124" i="1"/>
  <c r="N1124" i="1"/>
  <c r="M1124" i="1"/>
  <c r="O1123" i="1"/>
  <c r="N1123" i="1"/>
  <c r="M1123" i="1"/>
  <c r="O1122" i="1"/>
  <c r="N1122" i="1"/>
  <c r="M1122" i="1"/>
  <c r="O1121" i="1"/>
  <c r="N1121" i="1"/>
  <c r="M1121" i="1"/>
  <c r="O1120" i="1"/>
  <c r="N1120" i="1"/>
  <c r="M1120" i="1"/>
  <c r="O1119" i="1"/>
  <c r="N1119" i="1"/>
  <c r="M1119" i="1"/>
  <c r="O1118" i="1"/>
  <c r="N1118" i="1"/>
  <c r="M1118" i="1"/>
  <c r="L1117" i="1"/>
  <c r="K1117" i="1"/>
  <c r="J1117" i="1"/>
  <c r="I1117" i="1"/>
  <c r="I1116" i="1" s="1"/>
  <c r="L1116" i="1"/>
  <c r="L1115" i="1" s="1"/>
  <c r="L1114" i="1" s="1"/>
  <c r="K1116" i="1"/>
  <c r="J1116" i="1"/>
  <c r="J1115" i="1" s="1"/>
  <c r="J1114" i="1" s="1"/>
  <c r="O1113" i="1"/>
  <c r="N1113" i="1"/>
  <c r="M1113" i="1"/>
  <c r="O1112" i="1"/>
  <c r="N1112" i="1"/>
  <c r="M1112" i="1"/>
  <c r="L1111" i="1"/>
  <c r="K1111" i="1"/>
  <c r="J1111" i="1"/>
  <c r="I1111" i="1"/>
  <c r="I1110" i="1" s="1"/>
  <c r="L1110" i="1"/>
  <c r="L1109" i="1" s="1"/>
  <c r="K1110" i="1"/>
  <c r="K1109" i="1" s="1"/>
  <c r="J1110" i="1"/>
  <c r="O1108" i="1"/>
  <c r="N1108" i="1"/>
  <c r="M1108" i="1"/>
  <c r="L1107" i="1"/>
  <c r="K1107" i="1"/>
  <c r="M1107" i="1" s="1"/>
  <c r="J1107" i="1"/>
  <c r="N1107" i="1" s="1"/>
  <c r="I1107" i="1"/>
  <c r="O1107" i="1" s="1"/>
  <c r="L1106" i="1"/>
  <c r="K1106" i="1"/>
  <c r="M1106" i="1" s="1"/>
  <c r="J1106" i="1"/>
  <c r="N1106" i="1" s="1"/>
  <c r="I1106" i="1"/>
  <c r="O1106" i="1" s="1"/>
  <c r="L1105" i="1"/>
  <c r="K1105" i="1"/>
  <c r="M1105" i="1" s="1"/>
  <c r="J1105" i="1"/>
  <c r="N1105" i="1" s="1"/>
  <c r="I1105" i="1"/>
  <c r="O1105" i="1" s="1"/>
  <c r="O1104" i="1"/>
  <c r="N1104" i="1"/>
  <c r="M1104" i="1"/>
  <c r="O1103" i="1"/>
  <c r="N1103" i="1"/>
  <c r="M1103" i="1"/>
  <c r="O1102" i="1"/>
  <c r="N1102" i="1"/>
  <c r="M1102" i="1"/>
  <c r="O1101" i="1"/>
  <c r="N1101" i="1"/>
  <c r="M1101" i="1"/>
  <c r="O1100" i="1"/>
  <c r="N1100" i="1"/>
  <c r="M1100" i="1"/>
  <c r="O1099" i="1"/>
  <c r="N1099" i="1"/>
  <c r="M1099" i="1"/>
  <c r="O1098" i="1"/>
  <c r="N1098" i="1"/>
  <c r="M1098" i="1"/>
  <c r="L1097" i="1"/>
  <c r="K1097" i="1"/>
  <c r="J1097" i="1"/>
  <c r="I1097" i="1"/>
  <c r="I1096" i="1" s="1"/>
  <c r="L1096" i="1"/>
  <c r="L1095" i="1" s="1"/>
  <c r="K1096" i="1"/>
  <c r="K1095" i="1" s="1"/>
  <c r="J1096" i="1"/>
  <c r="J1095" i="1" s="1"/>
  <c r="O1093" i="1"/>
  <c r="N1093" i="1"/>
  <c r="M1093" i="1"/>
  <c r="O1092" i="1"/>
  <c r="N1092" i="1"/>
  <c r="M1092" i="1"/>
  <c r="O1091" i="1"/>
  <c r="N1091" i="1"/>
  <c r="M1091" i="1"/>
  <c r="O1090" i="1"/>
  <c r="N1090" i="1"/>
  <c r="M1090" i="1"/>
  <c r="O1089" i="1"/>
  <c r="N1089" i="1"/>
  <c r="M1089" i="1"/>
  <c r="O1088" i="1"/>
  <c r="N1088" i="1"/>
  <c r="M1088" i="1"/>
  <c r="O1087" i="1"/>
  <c r="N1087" i="1"/>
  <c r="M1087" i="1"/>
  <c r="O1086" i="1"/>
  <c r="N1086" i="1"/>
  <c r="M1086" i="1"/>
  <c r="O1085" i="1"/>
  <c r="N1085" i="1"/>
  <c r="M1085" i="1"/>
  <c r="L1084" i="1"/>
  <c r="K1084" i="1"/>
  <c r="K1083" i="1" s="1"/>
  <c r="J1084" i="1"/>
  <c r="I1084" i="1"/>
  <c r="I1083" i="1" s="1"/>
  <c r="L1083" i="1"/>
  <c r="L1082" i="1" s="1"/>
  <c r="L1081" i="1" s="1"/>
  <c r="O1080" i="1"/>
  <c r="N1080" i="1"/>
  <c r="M1080" i="1"/>
  <c r="O1079" i="1"/>
  <c r="N1079" i="1"/>
  <c r="M1079" i="1"/>
  <c r="O1078" i="1"/>
  <c r="N1078" i="1"/>
  <c r="M1078" i="1"/>
  <c r="O1077" i="1"/>
  <c r="N1077" i="1"/>
  <c r="M1077" i="1"/>
  <c r="L1076" i="1"/>
  <c r="K1076" i="1"/>
  <c r="J1076" i="1"/>
  <c r="I1076" i="1"/>
  <c r="I1075" i="1" s="1"/>
  <c r="L1075" i="1"/>
  <c r="L1074" i="1" s="1"/>
  <c r="K1075" i="1"/>
  <c r="J1075" i="1"/>
  <c r="O1073" i="1"/>
  <c r="N1073" i="1"/>
  <c r="M1073" i="1"/>
  <c r="O1072" i="1"/>
  <c r="N1072" i="1"/>
  <c r="M1072" i="1"/>
  <c r="O1071" i="1"/>
  <c r="N1071" i="1"/>
  <c r="M1071" i="1"/>
  <c r="L1070" i="1"/>
  <c r="K1070" i="1"/>
  <c r="J1070" i="1"/>
  <c r="I1070" i="1"/>
  <c r="L1069" i="1"/>
  <c r="K1069" i="1"/>
  <c r="J1069" i="1"/>
  <c r="I1069" i="1"/>
  <c r="O1068" i="1"/>
  <c r="N1068" i="1"/>
  <c r="M1068" i="1"/>
  <c r="O1067" i="1"/>
  <c r="L1067" i="1"/>
  <c r="K1067" i="1"/>
  <c r="J1067" i="1"/>
  <c r="N1067" i="1" s="1"/>
  <c r="I1067" i="1"/>
  <c r="L1066" i="1"/>
  <c r="K1066" i="1"/>
  <c r="K1065" i="1" s="1"/>
  <c r="J1066" i="1"/>
  <c r="J1065" i="1" s="1"/>
  <c r="I1066" i="1"/>
  <c r="O1066" i="1" s="1"/>
  <c r="L1065" i="1"/>
  <c r="O1064" i="1"/>
  <c r="N1064" i="1"/>
  <c r="M1064" i="1"/>
  <c r="O1063" i="1"/>
  <c r="N1063" i="1"/>
  <c r="M1063" i="1"/>
  <c r="O1062" i="1"/>
  <c r="N1062" i="1"/>
  <c r="M1062" i="1"/>
  <c r="O1061" i="1"/>
  <c r="N1061" i="1"/>
  <c r="M1061" i="1"/>
  <c r="O1060" i="1"/>
  <c r="N1060" i="1"/>
  <c r="M1060" i="1"/>
  <c r="O1059" i="1"/>
  <c r="N1059" i="1"/>
  <c r="M1059" i="1"/>
  <c r="O1058" i="1"/>
  <c r="N1058" i="1"/>
  <c r="M1058" i="1"/>
  <c r="O1057" i="1"/>
  <c r="N1057" i="1"/>
  <c r="M1057" i="1"/>
  <c r="O1056" i="1"/>
  <c r="N1056" i="1"/>
  <c r="M1056" i="1"/>
  <c r="L1055" i="1"/>
  <c r="K1055" i="1"/>
  <c r="K1054" i="1" s="1"/>
  <c r="J1055" i="1"/>
  <c r="I1055" i="1"/>
  <c r="I1054" i="1" s="1"/>
  <c r="L1054" i="1"/>
  <c r="L1053" i="1" s="1"/>
  <c r="O1051" i="1"/>
  <c r="N1051" i="1"/>
  <c r="M1051" i="1"/>
  <c r="L1050" i="1"/>
  <c r="K1050" i="1"/>
  <c r="J1050" i="1"/>
  <c r="N1050" i="1" s="1"/>
  <c r="I1050" i="1"/>
  <c r="O1050" i="1" s="1"/>
  <c r="L1049" i="1"/>
  <c r="K1049" i="1"/>
  <c r="J1049" i="1"/>
  <c r="N1049" i="1" s="1"/>
  <c r="I1049" i="1"/>
  <c r="O1049" i="1" s="1"/>
  <c r="L1048" i="1"/>
  <c r="K1048" i="1"/>
  <c r="J1048" i="1"/>
  <c r="N1048" i="1" s="1"/>
  <c r="I1048" i="1"/>
  <c r="O1048" i="1" s="1"/>
  <c r="O1047" i="1"/>
  <c r="N1047" i="1"/>
  <c r="M1047" i="1"/>
  <c r="O1046" i="1"/>
  <c r="N1046" i="1"/>
  <c r="M1046" i="1"/>
  <c r="L1045" i="1"/>
  <c r="K1045" i="1"/>
  <c r="K1044" i="1" s="1"/>
  <c r="K1043" i="1" s="1"/>
  <c r="J1045" i="1"/>
  <c r="I1045" i="1"/>
  <c r="I1044" i="1" s="1"/>
  <c r="L1044" i="1"/>
  <c r="L1043" i="1" s="1"/>
  <c r="J1044" i="1"/>
  <c r="J1043" i="1" s="1"/>
  <c r="O1042" i="1"/>
  <c r="N1042" i="1"/>
  <c r="M1042" i="1"/>
  <c r="O1041" i="1"/>
  <c r="N1041" i="1"/>
  <c r="M1041" i="1"/>
  <c r="O1040" i="1"/>
  <c r="N1040" i="1"/>
  <c r="M1040" i="1"/>
  <c r="O1039" i="1"/>
  <c r="N1039" i="1"/>
  <c r="M1039" i="1"/>
  <c r="O1038" i="1"/>
  <c r="N1038" i="1"/>
  <c r="M1038" i="1"/>
  <c r="O1037" i="1"/>
  <c r="N1037" i="1"/>
  <c r="M1037" i="1"/>
  <c r="O1036" i="1"/>
  <c r="N1036" i="1"/>
  <c r="M1036" i="1"/>
  <c r="O1035" i="1"/>
  <c r="N1035" i="1"/>
  <c r="M1035" i="1"/>
  <c r="O1034" i="1"/>
  <c r="N1034" i="1"/>
  <c r="M1034" i="1"/>
  <c r="L1033" i="1"/>
  <c r="K1033" i="1"/>
  <c r="J1033" i="1"/>
  <c r="I1033" i="1"/>
  <c r="I1032" i="1" s="1"/>
  <c r="L1032" i="1"/>
  <c r="L1031" i="1" s="1"/>
  <c r="K1032" i="1"/>
  <c r="J1032" i="1"/>
  <c r="J1031" i="1" s="1"/>
  <c r="O1029" i="1"/>
  <c r="N1029" i="1"/>
  <c r="M1029" i="1"/>
  <c r="O1028" i="1"/>
  <c r="N1028" i="1"/>
  <c r="M1028" i="1"/>
  <c r="L1027" i="1"/>
  <c r="K1027" i="1"/>
  <c r="J1027" i="1"/>
  <c r="I1027" i="1"/>
  <c r="O1027" i="1" s="1"/>
  <c r="L1026" i="1"/>
  <c r="K1026" i="1"/>
  <c r="K1025" i="1" s="1"/>
  <c r="J1026" i="1"/>
  <c r="J1025" i="1" s="1"/>
  <c r="N1025" i="1" s="1"/>
  <c r="I1026" i="1"/>
  <c r="O1026" i="1" s="1"/>
  <c r="L1025" i="1"/>
  <c r="O1024" i="1"/>
  <c r="N1024" i="1"/>
  <c r="M1024" i="1"/>
  <c r="L1023" i="1"/>
  <c r="K1023" i="1"/>
  <c r="J1023" i="1"/>
  <c r="N1023" i="1" s="1"/>
  <c r="I1023" i="1"/>
  <c r="I1022" i="1" s="1"/>
  <c r="L1022" i="1"/>
  <c r="K1022" i="1"/>
  <c r="K1021" i="1" s="1"/>
  <c r="J1022" i="1"/>
  <c r="N1022" i="1" s="1"/>
  <c r="L1021" i="1"/>
  <c r="O1020" i="1"/>
  <c r="N1020" i="1"/>
  <c r="M1020" i="1"/>
  <c r="O1019" i="1"/>
  <c r="N1019" i="1"/>
  <c r="M1019" i="1"/>
  <c r="O1018" i="1"/>
  <c r="N1018" i="1"/>
  <c r="M1018" i="1"/>
  <c r="O1017" i="1"/>
  <c r="N1017" i="1"/>
  <c r="M1017" i="1"/>
  <c r="O1016" i="1"/>
  <c r="N1016" i="1"/>
  <c r="M1016" i="1"/>
  <c r="O1015" i="1"/>
  <c r="N1015" i="1"/>
  <c r="M1015" i="1"/>
  <c r="O1014" i="1"/>
  <c r="N1014" i="1"/>
  <c r="M1014" i="1"/>
  <c r="O1013" i="1"/>
  <c r="N1013" i="1"/>
  <c r="M1013" i="1"/>
  <c r="O1012" i="1"/>
  <c r="N1012" i="1"/>
  <c r="M1012" i="1"/>
  <c r="O1011" i="1"/>
  <c r="N1011" i="1"/>
  <c r="M1011" i="1"/>
  <c r="O1010" i="1"/>
  <c r="N1010" i="1"/>
  <c r="M1010" i="1"/>
  <c r="O1009" i="1"/>
  <c r="N1009" i="1"/>
  <c r="M1009" i="1"/>
  <c r="L1008" i="1"/>
  <c r="K1008" i="1"/>
  <c r="K1007" i="1" s="1"/>
  <c r="J1008" i="1"/>
  <c r="J1007" i="1" s="1"/>
  <c r="I1008" i="1"/>
  <c r="I1007" i="1" s="1"/>
  <c r="L1007" i="1"/>
  <c r="L1006" i="1" s="1"/>
  <c r="O1004" i="1"/>
  <c r="N1004" i="1"/>
  <c r="M1004" i="1"/>
  <c r="O1003" i="1"/>
  <c r="N1003" i="1"/>
  <c r="M1003" i="1"/>
  <c r="L1002" i="1"/>
  <c r="K1002" i="1"/>
  <c r="J1002" i="1"/>
  <c r="I1002" i="1"/>
  <c r="I1001" i="1" s="1"/>
  <c r="L1001" i="1"/>
  <c r="L1000" i="1" s="1"/>
  <c r="K1001" i="1"/>
  <c r="K1000" i="1" s="1"/>
  <c r="J1001" i="1"/>
  <c r="N1001" i="1" s="1"/>
  <c r="O999" i="1"/>
  <c r="N999" i="1"/>
  <c r="M999" i="1"/>
  <c r="O998" i="1"/>
  <c r="N998" i="1"/>
  <c r="M998" i="1"/>
  <c r="O997" i="1"/>
  <c r="N997" i="1"/>
  <c r="M997" i="1"/>
  <c r="O996" i="1"/>
  <c r="N996" i="1"/>
  <c r="M996" i="1"/>
  <c r="O995" i="1"/>
  <c r="N995" i="1"/>
  <c r="M995" i="1"/>
  <c r="O994" i="1"/>
  <c r="N994" i="1"/>
  <c r="M994" i="1"/>
  <c r="O993" i="1"/>
  <c r="N993" i="1"/>
  <c r="M993" i="1"/>
  <c r="O992" i="1"/>
  <c r="N992" i="1"/>
  <c r="M992" i="1"/>
  <c r="O991" i="1"/>
  <c r="N991" i="1"/>
  <c r="M991" i="1"/>
  <c r="O990" i="1"/>
  <c r="N990" i="1"/>
  <c r="M990" i="1"/>
  <c r="L989" i="1"/>
  <c r="K989" i="1"/>
  <c r="J989" i="1"/>
  <c r="I989" i="1"/>
  <c r="I988" i="1" s="1"/>
  <c r="L988" i="1"/>
  <c r="L987" i="1" s="1"/>
  <c r="K988" i="1"/>
  <c r="K987" i="1" s="1"/>
  <c r="J988" i="1"/>
  <c r="J987" i="1" s="1"/>
  <c r="O985" i="1"/>
  <c r="N985" i="1"/>
  <c r="M985" i="1"/>
  <c r="O984" i="1"/>
  <c r="N984" i="1"/>
  <c r="M984" i="1"/>
  <c r="O983" i="1"/>
  <c r="N983" i="1"/>
  <c r="M983" i="1"/>
  <c r="O982" i="1"/>
  <c r="N982" i="1"/>
  <c r="M982" i="1"/>
  <c r="O981" i="1"/>
  <c r="N981" i="1"/>
  <c r="M981" i="1"/>
  <c r="O980" i="1"/>
  <c r="N980" i="1"/>
  <c r="M980" i="1"/>
  <c r="O979" i="1"/>
  <c r="N979" i="1"/>
  <c r="M979" i="1"/>
  <c r="O978" i="1"/>
  <c r="N978" i="1"/>
  <c r="M978" i="1"/>
  <c r="O977" i="1"/>
  <c r="N977" i="1"/>
  <c r="M977" i="1"/>
  <c r="O976" i="1"/>
  <c r="N976" i="1"/>
  <c r="M976" i="1"/>
  <c r="O975" i="1"/>
  <c r="N975" i="1"/>
  <c r="M975" i="1"/>
  <c r="L974" i="1"/>
  <c r="K974" i="1"/>
  <c r="K973" i="1" s="1"/>
  <c r="J974" i="1"/>
  <c r="I974" i="1"/>
  <c r="I973" i="1" s="1"/>
  <c r="L973" i="1"/>
  <c r="O972" i="1"/>
  <c r="N972" i="1"/>
  <c r="M972" i="1"/>
  <c r="L971" i="1"/>
  <c r="K971" i="1"/>
  <c r="J971" i="1"/>
  <c r="N971" i="1" s="1"/>
  <c r="I971" i="1"/>
  <c r="L970" i="1"/>
  <c r="K970" i="1"/>
  <c r="J970" i="1"/>
  <c r="N970" i="1" s="1"/>
  <c r="I970" i="1"/>
  <c r="L969" i="1"/>
  <c r="O968" i="1"/>
  <c r="N968" i="1"/>
  <c r="M968" i="1"/>
  <c r="L967" i="1"/>
  <c r="K967" i="1"/>
  <c r="J967" i="1"/>
  <c r="N967" i="1" s="1"/>
  <c r="I967" i="1"/>
  <c r="I966" i="1" s="1"/>
  <c r="L966" i="1"/>
  <c r="L965" i="1" s="1"/>
  <c r="K966" i="1"/>
  <c r="K965" i="1" s="1"/>
  <c r="J966" i="1"/>
  <c r="N966" i="1" s="1"/>
  <c r="O964" i="1"/>
  <c r="N964" i="1"/>
  <c r="M964" i="1"/>
  <c r="O963" i="1"/>
  <c r="N963" i="1"/>
  <c r="M963" i="1"/>
  <c r="O962" i="1"/>
  <c r="N962" i="1"/>
  <c r="M962" i="1"/>
  <c r="O961" i="1"/>
  <c r="N961" i="1"/>
  <c r="M961" i="1"/>
  <c r="L960" i="1"/>
  <c r="K960" i="1"/>
  <c r="J960" i="1"/>
  <c r="I960" i="1"/>
  <c r="I959" i="1" s="1"/>
  <c r="O959" i="1" s="1"/>
  <c r="L959" i="1"/>
  <c r="K959" i="1"/>
  <c r="J959" i="1"/>
  <c r="O958" i="1"/>
  <c r="N958" i="1"/>
  <c r="M958" i="1"/>
  <c r="L957" i="1"/>
  <c r="L956" i="1" s="1"/>
  <c r="K957" i="1"/>
  <c r="J957" i="1"/>
  <c r="I957" i="1"/>
  <c r="K956" i="1"/>
  <c r="J956" i="1"/>
  <c r="I956" i="1"/>
  <c r="O955" i="1"/>
  <c r="N955" i="1"/>
  <c r="M955" i="1"/>
  <c r="L954" i="1"/>
  <c r="K954" i="1"/>
  <c r="M954" i="1" s="1"/>
  <c r="J954" i="1"/>
  <c r="N954" i="1" s="1"/>
  <c r="I954" i="1"/>
  <c r="O954" i="1" s="1"/>
  <c r="L953" i="1"/>
  <c r="J953" i="1"/>
  <c r="N953" i="1" s="1"/>
  <c r="I953" i="1"/>
  <c r="O953" i="1" s="1"/>
  <c r="O952" i="1"/>
  <c r="N952" i="1"/>
  <c r="M952" i="1"/>
  <c r="O951" i="1"/>
  <c r="N951" i="1"/>
  <c r="M951" i="1"/>
  <c r="O950" i="1"/>
  <c r="N950" i="1"/>
  <c r="M950" i="1"/>
  <c r="O949" i="1"/>
  <c r="N949" i="1"/>
  <c r="M949" i="1"/>
  <c r="O948" i="1"/>
  <c r="N948" i="1"/>
  <c r="M948" i="1"/>
  <c r="L947" i="1"/>
  <c r="K947" i="1"/>
  <c r="J947" i="1"/>
  <c r="I947" i="1"/>
  <c r="I946" i="1" s="1"/>
  <c r="L946" i="1"/>
  <c r="K946" i="1"/>
  <c r="J946" i="1"/>
  <c r="O945" i="1"/>
  <c r="N945" i="1"/>
  <c r="M945" i="1"/>
  <c r="L944" i="1"/>
  <c r="K944" i="1"/>
  <c r="M944" i="1" s="1"/>
  <c r="J944" i="1"/>
  <c r="N944" i="1" s="1"/>
  <c r="I944" i="1"/>
  <c r="I943" i="1" s="1"/>
  <c r="O943" i="1" s="1"/>
  <c r="L943" i="1"/>
  <c r="K943" i="1"/>
  <c r="M943" i="1" s="1"/>
  <c r="O942" i="1"/>
  <c r="N942" i="1"/>
  <c r="M942" i="1"/>
  <c r="L941" i="1"/>
  <c r="L940" i="1" s="1"/>
  <c r="K941" i="1"/>
  <c r="J941" i="1"/>
  <c r="I941" i="1"/>
  <c r="K940" i="1"/>
  <c r="J940" i="1"/>
  <c r="I940" i="1"/>
  <c r="O939" i="1"/>
  <c r="N939" i="1"/>
  <c r="M939" i="1"/>
  <c r="L938" i="1"/>
  <c r="K938" i="1"/>
  <c r="M938" i="1" s="1"/>
  <c r="J938" i="1"/>
  <c r="N938" i="1" s="1"/>
  <c r="I938" i="1"/>
  <c r="O938" i="1" s="1"/>
  <c r="L937" i="1"/>
  <c r="K937" i="1"/>
  <c r="M937" i="1" s="1"/>
  <c r="J937" i="1"/>
  <c r="N937" i="1" s="1"/>
  <c r="I937" i="1"/>
  <c r="O937" i="1" s="1"/>
  <c r="O936" i="1"/>
  <c r="N936" i="1"/>
  <c r="M936" i="1"/>
  <c r="O935" i="1"/>
  <c r="N935" i="1"/>
  <c r="M935" i="1"/>
  <c r="O934" i="1"/>
  <c r="N934" i="1"/>
  <c r="M934" i="1"/>
  <c r="L933" i="1"/>
  <c r="L932" i="1" s="1"/>
  <c r="K933" i="1"/>
  <c r="J933" i="1"/>
  <c r="I933" i="1"/>
  <c r="I932" i="1" s="1"/>
  <c r="K932" i="1"/>
  <c r="J932" i="1"/>
  <c r="O931" i="1"/>
  <c r="N931" i="1"/>
  <c r="M931" i="1"/>
  <c r="L930" i="1"/>
  <c r="K930" i="1"/>
  <c r="M930" i="1" s="1"/>
  <c r="J930" i="1"/>
  <c r="N930" i="1" s="1"/>
  <c r="I930" i="1"/>
  <c r="O930" i="1" s="1"/>
  <c r="L929" i="1"/>
  <c r="K929" i="1"/>
  <c r="M929" i="1" s="1"/>
  <c r="J929" i="1"/>
  <c r="N929" i="1" s="1"/>
  <c r="I929" i="1"/>
  <c r="O929" i="1" s="1"/>
  <c r="O928" i="1"/>
  <c r="N928" i="1"/>
  <c r="M928" i="1"/>
  <c r="L927" i="1"/>
  <c r="K927" i="1"/>
  <c r="J927" i="1"/>
  <c r="N927" i="1" s="1"/>
  <c r="I927" i="1"/>
  <c r="O927" i="1" s="1"/>
  <c r="L926" i="1"/>
  <c r="K926" i="1"/>
  <c r="M926" i="1" s="1"/>
  <c r="J926" i="1"/>
  <c r="N926" i="1" s="1"/>
  <c r="I926" i="1"/>
  <c r="O926" i="1" s="1"/>
  <c r="O925" i="1"/>
  <c r="N925" i="1"/>
  <c r="M925" i="1"/>
  <c r="O924" i="1"/>
  <c r="N924" i="1"/>
  <c r="M924" i="1"/>
  <c r="L923" i="1"/>
  <c r="K923" i="1"/>
  <c r="K922" i="1" s="1"/>
  <c r="J923" i="1"/>
  <c r="I923" i="1"/>
  <c r="L922" i="1"/>
  <c r="J922" i="1"/>
  <c r="N922" i="1" s="1"/>
  <c r="I922" i="1"/>
  <c r="O921" i="1"/>
  <c r="N921" i="1"/>
  <c r="M921" i="1"/>
  <c r="L920" i="1"/>
  <c r="K920" i="1"/>
  <c r="M920" i="1" s="1"/>
  <c r="J920" i="1"/>
  <c r="N920" i="1" s="1"/>
  <c r="I920" i="1"/>
  <c r="O920" i="1" s="1"/>
  <c r="L919" i="1"/>
  <c r="K919" i="1"/>
  <c r="M919" i="1" s="1"/>
  <c r="I919" i="1"/>
  <c r="O919" i="1" s="1"/>
  <c r="O918" i="1"/>
  <c r="N918" i="1"/>
  <c r="M918" i="1"/>
  <c r="L917" i="1"/>
  <c r="K917" i="1"/>
  <c r="M917" i="1" s="1"/>
  <c r="J917" i="1"/>
  <c r="I917" i="1"/>
  <c r="I916" i="1" s="1"/>
  <c r="L916" i="1"/>
  <c r="K916" i="1"/>
  <c r="M916" i="1" s="1"/>
  <c r="J916" i="1"/>
  <c r="O915" i="1"/>
  <c r="N915" i="1"/>
  <c r="M915" i="1"/>
  <c r="O914" i="1"/>
  <c r="N914" i="1"/>
  <c r="M914" i="1"/>
  <c r="L913" i="1"/>
  <c r="L912" i="1" s="1"/>
  <c r="K913" i="1"/>
  <c r="J913" i="1"/>
  <c r="J912" i="1" s="1"/>
  <c r="I913" i="1"/>
  <c r="I912" i="1" s="1"/>
  <c r="K912" i="1"/>
  <c r="O910" i="1"/>
  <c r="N910" i="1"/>
  <c r="M910" i="1"/>
  <c r="L909" i="1"/>
  <c r="K909" i="1"/>
  <c r="M909" i="1" s="1"/>
  <c r="J909" i="1"/>
  <c r="N909" i="1" s="1"/>
  <c r="I909" i="1"/>
  <c r="O909" i="1" s="1"/>
  <c r="O908" i="1"/>
  <c r="N908" i="1"/>
  <c r="M908" i="1"/>
  <c r="O907" i="1"/>
  <c r="N907" i="1"/>
  <c r="M907" i="1"/>
  <c r="O906" i="1"/>
  <c r="N906" i="1"/>
  <c r="M906" i="1"/>
  <c r="L905" i="1"/>
  <c r="L902" i="1" s="1"/>
  <c r="K905" i="1"/>
  <c r="K902" i="1" s="1"/>
  <c r="J905" i="1"/>
  <c r="I905" i="1"/>
  <c r="O904" i="1"/>
  <c r="N904" i="1"/>
  <c r="M904" i="1"/>
  <c r="L903" i="1"/>
  <c r="K903" i="1"/>
  <c r="M903" i="1" s="1"/>
  <c r="J903" i="1"/>
  <c r="N903" i="1" s="1"/>
  <c r="I903" i="1"/>
  <c r="O903" i="1" s="1"/>
  <c r="O901" i="1"/>
  <c r="N901" i="1"/>
  <c r="M901" i="1"/>
  <c r="O900" i="1"/>
  <c r="N900" i="1"/>
  <c r="M900" i="1"/>
  <c r="O899" i="1"/>
  <c r="N899" i="1"/>
  <c r="M899" i="1"/>
  <c r="O898" i="1"/>
  <c r="N898" i="1"/>
  <c r="M898" i="1"/>
  <c r="O897" i="1"/>
  <c r="N897" i="1"/>
  <c r="M897" i="1"/>
  <c r="O896" i="1"/>
  <c r="N896" i="1"/>
  <c r="M896" i="1"/>
  <c r="L895" i="1"/>
  <c r="K895" i="1"/>
  <c r="J895" i="1"/>
  <c r="J891" i="1" s="1"/>
  <c r="I895" i="1"/>
  <c r="I891" i="1" s="1"/>
  <c r="O894" i="1"/>
  <c r="N894" i="1"/>
  <c r="M894" i="1"/>
  <c r="O893" i="1"/>
  <c r="N893" i="1"/>
  <c r="M893" i="1"/>
  <c r="L892" i="1"/>
  <c r="K892" i="1"/>
  <c r="M892" i="1" s="1"/>
  <c r="J892" i="1"/>
  <c r="N892" i="1" s="1"/>
  <c r="I892" i="1"/>
  <c r="O890" i="1"/>
  <c r="N890" i="1"/>
  <c r="M890" i="1"/>
  <c r="L889" i="1"/>
  <c r="L886" i="1" s="1"/>
  <c r="K889" i="1"/>
  <c r="J889" i="1"/>
  <c r="I889" i="1"/>
  <c r="O889" i="1" s="1"/>
  <c r="O888" i="1"/>
  <c r="N888" i="1"/>
  <c r="M888" i="1"/>
  <c r="L887" i="1"/>
  <c r="K887" i="1"/>
  <c r="M887" i="1" s="1"/>
  <c r="J887" i="1"/>
  <c r="N887" i="1" s="1"/>
  <c r="I887" i="1"/>
  <c r="O887" i="1" s="1"/>
  <c r="K886" i="1"/>
  <c r="J886" i="1"/>
  <c r="I886" i="1"/>
  <c r="O885" i="1"/>
  <c r="N885" i="1"/>
  <c r="M885" i="1"/>
  <c r="L884" i="1"/>
  <c r="K884" i="1"/>
  <c r="M884" i="1" s="1"/>
  <c r="J884" i="1"/>
  <c r="N884" i="1" s="1"/>
  <c r="I884" i="1"/>
  <c r="O884" i="1" s="1"/>
  <c r="O883" i="1"/>
  <c r="N883" i="1"/>
  <c r="M883" i="1"/>
  <c r="L882" i="1"/>
  <c r="K882" i="1"/>
  <c r="M882" i="1" s="1"/>
  <c r="J882" i="1"/>
  <c r="N882" i="1" s="1"/>
  <c r="I882" i="1"/>
  <c r="I881" i="1" s="1"/>
  <c r="L881" i="1"/>
  <c r="J881" i="1"/>
  <c r="O880" i="1"/>
  <c r="N880" i="1"/>
  <c r="M880" i="1"/>
  <c r="L879" i="1"/>
  <c r="K879" i="1"/>
  <c r="M879" i="1" s="1"/>
  <c r="J879" i="1"/>
  <c r="N879" i="1" s="1"/>
  <c r="I879" i="1"/>
  <c r="O879" i="1" s="1"/>
  <c r="O878" i="1"/>
  <c r="N878" i="1"/>
  <c r="M878" i="1"/>
  <c r="L877" i="1"/>
  <c r="K877" i="1"/>
  <c r="M877" i="1" s="1"/>
  <c r="J877" i="1"/>
  <c r="N877" i="1" s="1"/>
  <c r="I877" i="1"/>
  <c r="I876" i="1" s="1"/>
  <c r="L876" i="1"/>
  <c r="K876" i="1"/>
  <c r="O875" i="1"/>
  <c r="N875" i="1"/>
  <c r="M875" i="1"/>
  <c r="L874" i="1"/>
  <c r="K874" i="1"/>
  <c r="M874" i="1" s="1"/>
  <c r="J874" i="1"/>
  <c r="N874" i="1" s="1"/>
  <c r="I874" i="1"/>
  <c r="O874" i="1" s="1"/>
  <c r="O873" i="1"/>
  <c r="N873" i="1"/>
  <c r="M873" i="1"/>
  <c r="L872" i="1"/>
  <c r="O872" i="1" s="1"/>
  <c r="K872" i="1"/>
  <c r="K871" i="1" s="1"/>
  <c r="J872" i="1"/>
  <c r="I872" i="1"/>
  <c r="L871" i="1"/>
  <c r="J871" i="1"/>
  <c r="O870" i="1"/>
  <c r="N870" i="1"/>
  <c r="M870" i="1"/>
  <c r="L869" i="1"/>
  <c r="K869" i="1"/>
  <c r="M869" i="1" s="1"/>
  <c r="J869" i="1"/>
  <c r="N869" i="1" s="1"/>
  <c r="I869" i="1"/>
  <c r="O869" i="1" s="1"/>
  <c r="O868" i="1"/>
  <c r="N868" i="1"/>
  <c r="M868" i="1"/>
  <c r="L867" i="1"/>
  <c r="K867" i="1"/>
  <c r="J867" i="1"/>
  <c r="N867" i="1" s="1"/>
  <c r="I867" i="1"/>
  <c r="O867" i="1" s="1"/>
  <c r="L866" i="1"/>
  <c r="K866" i="1"/>
  <c r="O865" i="1"/>
  <c r="N865" i="1"/>
  <c r="M865" i="1"/>
  <c r="L864" i="1"/>
  <c r="M864" i="1" s="1"/>
  <c r="K864" i="1"/>
  <c r="J864" i="1"/>
  <c r="N864" i="1" s="1"/>
  <c r="I864" i="1"/>
  <c r="O863" i="1"/>
  <c r="N863" i="1"/>
  <c r="M863" i="1"/>
  <c r="L862" i="1"/>
  <c r="M862" i="1" s="1"/>
  <c r="K862" i="1"/>
  <c r="J862" i="1"/>
  <c r="N862" i="1" s="1"/>
  <c r="I862" i="1"/>
  <c r="L861" i="1"/>
  <c r="K861" i="1"/>
  <c r="J861" i="1"/>
  <c r="I861" i="1"/>
  <c r="O860" i="1"/>
  <c r="N860" i="1"/>
  <c r="M860" i="1"/>
  <c r="O859" i="1"/>
  <c r="N859" i="1"/>
  <c r="M859" i="1"/>
  <c r="L858" i="1"/>
  <c r="L857" i="1" s="1"/>
  <c r="K858" i="1"/>
  <c r="K857" i="1" s="1"/>
  <c r="J858" i="1"/>
  <c r="J857" i="1" s="1"/>
  <c r="I858" i="1"/>
  <c r="O858" i="1" s="1"/>
  <c r="I857" i="1"/>
  <c r="O857" i="1" s="1"/>
  <c r="O856" i="1"/>
  <c r="N856" i="1"/>
  <c r="M856" i="1"/>
  <c r="L855" i="1"/>
  <c r="K855" i="1"/>
  <c r="M855" i="1" s="1"/>
  <c r="J855" i="1"/>
  <c r="I855" i="1"/>
  <c r="L854" i="1"/>
  <c r="K854" i="1"/>
  <c r="M854" i="1" s="1"/>
  <c r="J854" i="1"/>
  <c r="I854" i="1"/>
  <c r="O853" i="1"/>
  <c r="N853" i="1"/>
  <c r="M853" i="1"/>
  <c r="L852" i="1"/>
  <c r="K852" i="1"/>
  <c r="M852" i="1" s="1"/>
  <c r="J852" i="1"/>
  <c r="N852" i="1" s="1"/>
  <c r="I852" i="1"/>
  <c r="O852" i="1" s="1"/>
  <c r="O851" i="1"/>
  <c r="N851" i="1"/>
  <c r="M851" i="1"/>
  <c r="O850" i="1"/>
  <c r="N850" i="1"/>
  <c r="M850" i="1"/>
  <c r="L849" i="1"/>
  <c r="K849" i="1"/>
  <c r="J849" i="1"/>
  <c r="I849" i="1"/>
  <c r="K848" i="1"/>
  <c r="J848" i="1"/>
  <c r="I848" i="1"/>
  <c r="O846" i="1"/>
  <c r="N846" i="1"/>
  <c r="M846" i="1"/>
  <c r="O845" i="1"/>
  <c r="N845" i="1"/>
  <c r="M845" i="1"/>
  <c r="L844" i="1"/>
  <c r="K844" i="1"/>
  <c r="J844" i="1"/>
  <c r="I844" i="1"/>
  <c r="O844" i="1" s="1"/>
  <c r="O843" i="1"/>
  <c r="N843" i="1"/>
  <c r="M843" i="1"/>
  <c r="L842" i="1"/>
  <c r="K842" i="1"/>
  <c r="J842" i="1"/>
  <c r="I842" i="1"/>
  <c r="O842" i="1" s="1"/>
  <c r="O841" i="1"/>
  <c r="N841" i="1"/>
  <c r="M841" i="1"/>
  <c r="O840" i="1"/>
  <c r="N840" i="1"/>
  <c r="M840" i="1"/>
  <c r="O839" i="1"/>
  <c r="N839" i="1"/>
  <c r="M839" i="1"/>
  <c r="O838" i="1"/>
  <c r="N838" i="1"/>
  <c r="M838" i="1"/>
  <c r="L837" i="1"/>
  <c r="L831" i="1" s="1"/>
  <c r="K837" i="1"/>
  <c r="J837" i="1"/>
  <c r="I837" i="1"/>
  <c r="O837" i="1" s="1"/>
  <c r="O836" i="1"/>
  <c r="N836" i="1"/>
  <c r="M836" i="1"/>
  <c r="L835" i="1"/>
  <c r="K835" i="1"/>
  <c r="M835" i="1" s="1"/>
  <c r="J835" i="1"/>
  <c r="N835" i="1" s="1"/>
  <c r="I835" i="1"/>
  <c r="O835" i="1" s="1"/>
  <c r="O834" i="1"/>
  <c r="N834" i="1"/>
  <c r="M834" i="1"/>
  <c r="O833" i="1"/>
  <c r="N833" i="1"/>
  <c r="M833" i="1"/>
  <c r="L832" i="1"/>
  <c r="K832" i="1"/>
  <c r="J832" i="1"/>
  <c r="I832" i="1"/>
  <c r="O830" i="1"/>
  <c r="N830" i="1"/>
  <c r="M830" i="1"/>
  <c r="O829" i="1"/>
  <c r="N829" i="1"/>
  <c r="M829" i="1"/>
  <c r="L828" i="1"/>
  <c r="K828" i="1"/>
  <c r="J828" i="1"/>
  <c r="I828" i="1"/>
  <c r="O828" i="1" s="1"/>
  <c r="O827" i="1"/>
  <c r="N827" i="1"/>
  <c r="M827" i="1"/>
  <c r="L826" i="1"/>
  <c r="K826" i="1"/>
  <c r="M826" i="1" s="1"/>
  <c r="J826" i="1"/>
  <c r="N826" i="1" s="1"/>
  <c r="I826" i="1"/>
  <c r="O826" i="1" s="1"/>
  <c r="O824" i="1"/>
  <c r="N824" i="1"/>
  <c r="M824" i="1"/>
  <c r="O823" i="1"/>
  <c r="N823" i="1"/>
  <c r="M823" i="1"/>
  <c r="L822" i="1"/>
  <c r="K822" i="1"/>
  <c r="J822" i="1"/>
  <c r="I822" i="1"/>
  <c r="L821" i="1"/>
  <c r="K821" i="1"/>
  <c r="J821" i="1"/>
  <c r="I821" i="1"/>
  <c r="O820" i="1"/>
  <c r="N820" i="1"/>
  <c r="M820" i="1"/>
  <c r="L819" i="1"/>
  <c r="K819" i="1"/>
  <c r="M819" i="1" s="1"/>
  <c r="J819" i="1"/>
  <c r="I819" i="1"/>
  <c r="O819" i="1" s="1"/>
  <c r="L818" i="1"/>
  <c r="K818" i="1"/>
  <c r="M818" i="1" s="1"/>
  <c r="J818" i="1"/>
  <c r="I818" i="1"/>
  <c r="O818" i="1" s="1"/>
  <c r="O817" i="1"/>
  <c r="N817" i="1"/>
  <c r="M817" i="1"/>
  <c r="L816" i="1"/>
  <c r="K816" i="1"/>
  <c r="M816" i="1" s="1"/>
  <c r="J816" i="1"/>
  <c r="N816" i="1" s="1"/>
  <c r="I816" i="1"/>
  <c r="O816" i="1" s="1"/>
  <c r="L815" i="1"/>
  <c r="J815" i="1"/>
  <c r="N815" i="1" s="1"/>
  <c r="I815" i="1"/>
  <c r="O815" i="1" s="1"/>
  <c r="O814" i="1"/>
  <c r="N814" i="1"/>
  <c r="M814" i="1"/>
  <c r="O813" i="1"/>
  <c r="N813" i="1"/>
  <c r="M813" i="1"/>
  <c r="O812" i="1"/>
  <c r="N812" i="1"/>
  <c r="M812" i="1"/>
  <c r="L811" i="1"/>
  <c r="K811" i="1"/>
  <c r="J811" i="1"/>
  <c r="I811" i="1"/>
  <c r="L810" i="1"/>
  <c r="O809" i="1"/>
  <c r="N809" i="1"/>
  <c r="M809" i="1"/>
  <c r="O808" i="1"/>
  <c r="N808" i="1"/>
  <c r="M808" i="1"/>
  <c r="O807" i="1"/>
  <c r="N807" i="1"/>
  <c r="M807" i="1"/>
  <c r="L806" i="1"/>
  <c r="K806" i="1"/>
  <c r="J806" i="1"/>
  <c r="J805" i="1" s="1"/>
  <c r="I806" i="1"/>
  <c r="I805" i="1" s="1"/>
  <c r="O805" i="1" s="1"/>
  <c r="L805" i="1"/>
  <c r="K805" i="1"/>
  <c r="O804" i="1"/>
  <c r="N804" i="1"/>
  <c r="M804" i="1"/>
  <c r="L803" i="1"/>
  <c r="K803" i="1"/>
  <c r="M803" i="1" s="1"/>
  <c r="J803" i="1"/>
  <c r="N803" i="1" s="1"/>
  <c r="I803" i="1"/>
  <c r="O803" i="1" s="1"/>
  <c r="L802" i="1"/>
  <c r="K802" i="1"/>
  <c r="M802" i="1" s="1"/>
  <c r="J802" i="1"/>
  <c r="N802" i="1" s="1"/>
  <c r="I802" i="1"/>
  <c r="O802" i="1" s="1"/>
  <c r="O801" i="1"/>
  <c r="N801" i="1"/>
  <c r="M801" i="1"/>
  <c r="O800" i="1"/>
  <c r="N800" i="1"/>
  <c r="M800" i="1"/>
  <c r="O799" i="1"/>
  <c r="N799" i="1"/>
  <c r="M799" i="1"/>
  <c r="O798" i="1"/>
  <c r="N798" i="1"/>
  <c r="M798" i="1"/>
  <c r="O797" i="1"/>
  <c r="N797" i="1"/>
  <c r="M797" i="1"/>
  <c r="O796" i="1"/>
  <c r="N796" i="1"/>
  <c r="M796" i="1"/>
  <c r="O795" i="1"/>
  <c r="N795" i="1"/>
  <c r="M795" i="1"/>
  <c r="O794" i="1"/>
  <c r="N794" i="1"/>
  <c r="M794" i="1"/>
  <c r="O793" i="1"/>
  <c r="N793" i="1"/>
  <c r="M793" i="1"/>
  <c r="L792" i="1"/>
  <c r="L791" i="1" s="1"/>
  <c r="K792" i="1"/>
  <c r="K791" i="1" s="1"/>
  <c r="J792" i="1"/>
  <c r="I792" i="1"/>
  <c r="I791" i="1" s="1"/>
  <c r="O790" i="1"/>
  <c r="N790" i="1"/>
  <c r="M790" i="1"/>
  <c r="O789" i="1"/>
  <c r="N789" i="1"/>
  <c r="M789" i="1"/>
  <c r="L788" i="1"/>
  <c r="K788" i="1"/>
  <c r="J788" i="1"/>
  <c r="I788" i="1"/>
  <c r="L787" i="1"/>
  <c r="K787" i="1"/>
  <c r="J787" i="1"/>
  <c r="N787" i="1" s="1"/>
  <c r="I787" i="1"/>
  <c r="O786" i="1"/>
  <c r="N786" i="1"/>
  <c r="M786" i="1"/>
  <c r="O785" i="1"/>
  <c r="N785" i="1"/>
  <c r="M785" i="1"/>
  <c r="O784" i="1"/>
  <c r="N784" i="1"/>
  <c r="M784" i="1"/>
  <c r="L783" i="1"/>
  <c r="K783" i="1"/>
  <c r="J783" i="1"/>
  <c r="J782" i="1" s="1"/>
  <c r="I783" i="1"/>
  <c r="I782" i="1" s="1"/>
  <c r="L782" i="1"/>
  <c r="K782" i="1"/>
  <c r="O781" i="1"/>
  <c r="N781" i="1"/>
  <c r="M781" i="1"/>
  <c r="O780" i="1"/>
  <c r="N780" i="1"/>
  <c r="M780" i="1"/>
  <c r="O779" i="1"/>
  <c r="N779" i="1"/>
  <c r="M779" i="1"/>
  <c r="O778" i="1"/>
  <c r="N778" i="1"/>
  <c r="M778" i="1"/>
  <c r="O777" i="1"/>
  <c r="N777" i="1"/>
  <c r="M777" i="1"/>
  <c r="O776" i="1"/>
  <c r="N776" i="1"/>
  <c r="M776" i="1"/>
  <c r="O775" i="1"/>
  <c r="N775" i="1"/>
  <c r="M775" i="1"/>
  <c r="L774" i="1"/>
  <c r="L773" i="1" s="1"/>
  <c r="K774" i="1"/>
  <c r="K773" i="1" s="1"/>
  <c r="J774" i="1"/>
  <c r="J773" i="1" s="1"/>
  <c r="I774" i="1"/>
  <c r="I773" i="1" s="1"/>
  <c r="O772" i="1"/>
  <c r="N772" i="1"/>
  <c r="M772" i="1"/>
  <c r="O771" i="1"/>
  <c r="N771" i="1"/>
  <c r="M771" i="1"/>
  <c r="O770" i="1"/>
  <c r="N770" i="1"/>
  <c r="M770" i="1"/>
  <c r="O769" i="1"/>
  <c r="N769" i="1"/>
  <c r="M769" i="1"/>
  <c r="L768" i="1"/>
  <c r="K768" i="1"/>
  <c r="K767" i="1" s="1"/>
  <c r="J768" i="1"/>
  <c r="I768" i="1"/>
  <c r="I767" i="1" s="1"/>
  <c r="L767" i="1"/>
  <c r="J767" i="1"/>
  <c r="O766" i="1"/>
  <c r="N766" i="1"/>
  <c r="M766" i="1"/>
  <c r="L765" i="1"/>
  <c r="K765" i="1"/>
  <c r="M765" i="1" s="1"/>
  <c r="J765" i="1"/>
  <c r="N765" i="1" s="1"/>
  <c r="I765" i="1"/>
  <c r="O765" i="1" s="1"/>
  <c r="L764" i="1"/>
  <c r="K764" i="1"/>
  <c r="M764" i="1" s="1"/>
  <c r="J764" i="1"/>
  <c r="N764" i="1" s="1"/>
  <c r="I764" i="1"/>
  <c r="O764" i="1" s="1"/>
  <c r="O763" i="1"/>
  <c r="N763" i="1"/>
  <c r="M763" i="1"/>
  <c r="O762" i="1"/>
  <c r="N762" i="1"/>
  <c r="M762" i="1"/>
  <c r="O761" i="1"/>
  <c r="N761" i="1"/>
  <c r="M761" i="1"/>
  <c r="O760" i="1"/>
  <c r="N760" i="1"/>
  <c r="M760" i="1"/>
  <c r="L759" i="1"/>
  <c r="L756" i="1" s="1"/>
  <c r="K759" i="1"/>
  <c r="K756" i="1" s="1"/>
  <c r="J759" i="1"/>
  <c r="J756" i="1" s="1"/>
  <c r="I759" i="1"/>
  <c r="O758" i="1"/>
  <c r="N758" i="1"/>
  <c r="M758" i="1"/>
  <c r="L757" i="1"/>
  <c r="K757" i="1"/>
  <c r="M757" i="1" s="1"/>
  <c r="J757" i="1"/>
  <c r="N757" i="1" s="1"/>
  <c r="I757" i="1"/>
  <c r="O757" i="1" s="1"/>
  <c r="O755" i="1"/>
  <c r="N755" i="1"/>
  <c r="M755" i="1"/>
  <c r="L754" i="1"/>
  <c r="K754" i="1"/>
  <c r="J754" i="1"/>
  <c r="N754" i="1" s="1"/>
  <c r="I754" i="1"/>
  <c r="I750" i="1" s="1"/>
  <c r="O753" i="1"/>
  <c r="N753" i="1"/>
  <c r="M753" i="1"/>
  <c r="O752" i="1"/>
  <c r="N752" i="1"/>
  <c r="M752" i="1"/>
  <c r="L751" i="1"/>
  <c r="K751" i="1"/>
  <c r="J751" i="1"/>
  <c r="I751" i="1"/>
  <c r="L750" i="1"/>
  <c r="O749" i="1"/>
  <c r="N749" i="1"/>
  <c r="M749" i="1"/>
  <c r="L748" i="1"/>
  <c r="K748" i="1"/>
  <c r="M748" i="1" s="1"/>
  <c r="J748" i="1"/>
  <c r="I748" i="1"/>
  <c r="I747" i="1" s="1"/>
  <c r="L747" i="1"/>
  <c r="J747" i="1"/>
  <c r="N747" i="1" s="1"/>
  <c r="O746" i="1"/>
  <c r="N746" i="1"/>
  <c r="M746" i="1"/>
  <c r="O745" i="1"/>
  <c r="N745" i="1"/>
  <c r="M745" i="1"/>
  <c r="O744" i="1"/>
  <c r="N744" i="1"/>
  <c r="M744" i="1"/>
  <c r="O743" i="1"/>
  <c r="N743" i="1"/>
  <c r="M743" i="1"/>
  <c r="O742" i="1"/>
  <c r="N742" i="1"/>
  <c r="M742" i="1"/>
  <c r="O741" i="1"/>
  <c r="N741" i="1"/>
  <c r="M741" i="1"/>
  <c r="O740" i="1"/>
  <c r="N740" i="1"/>
  <c r="M740" i="1"/>
  <c r="O739" i="1"/>
  <c r="N739" i="1"/>
  <c r="M739" i="1"/>
  <c r="L738" i="1"/>
  <c r="K738" i="1"/>
  <c r="K737" i="1" s="1"/>
  <c r="J738" i="1"/>
  <c r="I738" i="1"/>
  <c r="I737" i="1" s="1"/>
  <c r="L737" i="1"/>
  <c r="O736" i="1"/>
  <c r="N736" i="1"/>
  <c r="M736" i="1"/>
  <c r="O735" i="1"/>
  <c r="N735" i="1"/>
  <c r="M735" i="1"/>
  <c r="O734" i="1"/>
  <c r="N734" i="1"/>
  <c r="M734" i="1"/>
  <c r="O733" i="1"/>
  <c r="N733" i="1"/>
  <c r="M733" i="1"/>
  <c r="O732" i="1"/>
  <c r="N732" i="1"/>
  <c r="M732" i="1"/>
  <c r="O731" i="1"/>
  <c r="N731" i="1"/>
  <c r="M731" i="1"/>
  <c r="O730" i="1"/>
  <c r="N730" i="1"/>
  <c r="M730" i="1"/>
  <c r="O729" i="1"/>
  <c r="N729" i="1"/>
  <c r="M729" i="1"/>
  <c r="L728" i="1"/>
  <c r="K728" i="1"/>
  <c r="K727" i="1" s="1"/>
  <c r="J728" i="1"/>
  <c r="J727" i="1" s="1"/>
  <c r="I728" i="1"/>
  <c r="L727" i="1"/>
  <c r="I727" i="1"/>
  <c r="O725" i="1"/>
  <c r="N725" i="1"/>
  <c r="M725" i="1"/>
  <c r="O724" i="1"/>
  <c r="N724" i="1"/>
  <c r="M724" i="1"/>
  <c r="O723" i="1"/>
  <c r="N723" i="1"/>
  <c r="M723" i="1"/>
  <c r="O722" i="1"/>
  <c r="N722" i="1"/>
  <c r="M722" i="1"/>
  <c r="L721" i="1"/>
  <c r="L720" i="1" s="1"/>
  <c r="L713" i="1" s="1"/>
  <c r="K721" i="1"/>
  <c r="J721" i="1"/>
  <c r="I721" i="1"/>
  <c r="K720" i="1"/>
  <c r="J720" i="1"/>
  <c r="I720" i="1"/>
  <c r="O719" i="1"/>
  <c r="N719" i="1"/>
  <c r="M719" i="1"/>
  <c r="L718" i="1"/>
  <c r="K718" i="1"/>
  <c r="M718" i="1" s="1"/>
  <c r="J718" i="1"/>
  <c r="N718" i="1" s="1"/>
  <c r="I718" i="1"/>
  <c r="O718" i="1" s="1"/>
  <c r="L717" i="1"/>
  <c r="K717" i="1"/>
  <c r="J717" i="1"/>
  <c r="N717" i="1" s="1"/>
  <c r="I717" i="1"/>
  <c r="O717" i="1" s="1"/>
  <c r="O716" i="1"/>
  <c r="N716" i="1"/>
  <c r="M716" i="1"/>
  <c r="L715" i="1"/>
  <c r="K715" i="1"/>
  <c r="M715" i="1" s="1"/>
  <c r="J715" i="1"/>
  <c r="N715" i="1" s="1"/>
  <c r="I715" i="1"/>
  <c r="O715" i="1" s="1"/>
  <c r="L714" i="1"/>
  <c r="J714" i="1"/>
  <c r="N714" i="1" s="1"/>
  <c r="I714" i="1"/>
  <c r="O714" i="1" s="1"/>
  <c r="O712" i="1"/>
  <c r="N712" i="1"/>
  <c r="M712" i="1"/>
  <c r="L711" i="1"/>
  <c r="L707" i="1" s="1"/>
  <c r="K711" i="1"/>
  <c r="J711" i="1"/>
  <c r="I711" i="1"/>
  <c r="O710" i="1"/>
  <c r="N710" i="1"/>
  <c r="M710" i="1"/>
  <c r="O709" i="1"/>
  <c r="N709" i="1"/>
  <c r="M709" i="1"/>
  <c r="L708" i="1"/>
  <c r="K708" i="1"/>
  <c r="J708" i="1"/>
  <c r="I708" i="1"/>
  <c r="O708" i="1" s="1"/>
  <c r="J707" i="1"/>
  <c r="I707" i="1"/>
  <c r="O706" i="1"/>
  <c r="N706" i="1"/>
  <c r="M706" i="1"/>
  <c r="O705" i="1"/>
  <c r="N705" i="1"/>
  <c r="M705" i="1"/>
  <c r="L704" i="1"/>
  <c r="K704" i="1"/>
  <c r="M704" i="1" s="1"/>
  <c r="J704" i="1"/>
  <c r="N704" i="1" s="1"/>
  <c r="I704" i="1"/>
  <c r="L703" i="1"/>
  <c r="K703" i="1"/>
  <c r="M703" i="1" s="1"/>
  <c r="J703" i="1"/>
  <c r="N703" i="1" s="1"/>
  <c r="I703" i="1"/>
  <c r="O702" i="1"/>
  <c r="N702" i="1"/>
  <c r="M702" i="1"/>
  <c r="L701" i="1"/>
  <c r="K701" i="1"/>
  <c r="M701" i="1" s="1"/>
  <c r="J701" i="1"/>
  <c r="N701" i="1" s="1"/>
  <c r="I701" i="1"/>
  <c r="O701" i="1" s="1"/>
  <c r="L700" i="1"/>
  <c r="K700" i="1"/>
  <c r="M700" i="1" s="1"/>
  <c r="J700" i="1"/>
  <c r="N700" i="1" s="1"/>
  <c r="I700" i="1"/>
  <c r="O700" i="1" s="1"/>
  <c r="O699" i="1"/>
  <c r="N699" i="1"/>
  <c r="M699" i="1"/>
  <c r="O698" i="1"/>
  <c r="N698" i="1"/>
  <c r="M698" i="1"/>
  <c r="O697" i="1"/>
  <c r="N697" i="1"/>
  <c r="M697" i="1"/>
  <c r="O696" i="1"/>
  <c r="N696" i="1"/>
  <c r="M696" i="1"/>
  <c r="L695" i="1"/>
  <c r="K695" i="1"/>
  <c r="J695" i="1"/>
  <c r="I695" i="1"/>
  <c r="L694" i="1"/>
  <c r="K694" i="1"/>
  <c r="J694" i="1"/>
  <c r="I694" i="1"/>
  <c r="O693" i="1"/>
  <c r="N693" i="1"/>
  <c r="M693" i="1"/>
  <c r="L692" i="1"/>
  <c r="K692" i="1"/>
  <c r="M692" i="1" s="1"/>
  <c r="J692" i="1"/>
  <c r="N692" i="1" s="1"/>
  <c r="I692" i="1"/>
  <c r="O692" i="1" s="1"/>
  <c r="O691" i="1"/>
  <c r="N691" i="1"/>
  <c r="M691" i="1"/>
  <c r="O690" i="1"/>
  <c r="N690" i="1"/>
  <c r="M690" i="1"/>
  <c r="O689" i="1"/>
  <c r="N689" i="1"/>
  <c r="M689" i="1"/>
  <c r="O688" i="1"/>
  <c r="N688" i="1"/>
  <c r="M688" i="1"/>
  <c r="O687" i="1"/>
  <c r="N687" i="1"/>
  <c r="M687" i="1"/>
  <c r="O686" i="1"/>
  <c r="N686" i="1"/>
  <c r="M686" i="1"/>
  <c r="O685" i="1"/>
  <c r="N685" i="1"/>
  <c r="M685" i="1"/>
  <c r="L684" i="1"/>
  <c r="K684" i="1"/>
  <c r="J684" i="1"/>
  <c r="I684" i="1"/>
  <c r="O683" i="1"/>
  <c r="N683" i="1"/>
  <c r="M683" i="1"/>
  <c r="O682" i="1"/>
  <c r="N682" i="1"/>
  <c r="M682" i="1"/>
  <c r="O681" i="1"/>
  <c r="N681" i="1"/>
  <c r="M681" i="1"/>
  <c r="O680" i="1"/>
  <c r="N680" i="1"/>
  <c r="M680" i="1"/>
  <c r="L679" i="1"/>
  <c r="K679" i="1"/>
  <c r="J679" i="1"/>
  <c r="I679" i="1"/>
  <c r="O678" i="1"/>
  <c r="N678" i="1"/>
  <c r="M678" i="1"/>
  <c r="O677" i="1"/>
  <c r="N677" i="1"/>
  <c r="M677" i="1"/>
  <c r="O676" i="1"/>
  <c r="N676" i="1"/>
  <c r="M676" i="1"/>
  <c r="O675" i="1"/>
  <c r="N675" i="1"/>
  <c r="M675" i="1"/>
  <c r="O674" i="1"/>
  <c r="N674" i="1"/>
  <c r="M674" i="1"/>
  <c r="L673" i="1"/>
  <c r="K673" i="1"/>
  <c r="J673" i="1"/>
  <c r="I673" i="1"/>
  <c r="O672" i="1"/>
  <c r="N672" i="1"/>
  <c r="M672" i="1"/>
  <c r="L671" i="1"/>
  <c r="K671" i="1"/>
  <c r="J671" i="1"/>
  <c r="I671" i="1"/>
  <c r="O671" i="1" s="1"/>
  <c r="O670" i="1"/>
  <c r="N670" i="1"/>
  <c r="M670" i="1"/>
  <c r="O669" i="1"/>
  <c r="N669" i="1"/>
  <c r="M669" i="1"/>
  <c r="L668" i="1"/>
  <c r="K668" i="1"/>
  <c r="J668" i="1"/>
  <c r="I668" i="1"/>
  <c r="O668" i="1" s="1"/>
  <c r="O667" i="1"/>
  <c r="N667" i="1"/>
  <c r="M667" i="1"/>
  <c r="O666" i="1"/>
  <c r="N666" i="1"/>
  <c r="M666" i="1"/>
  <c r="L665" i="1"/>
  <c r="K665" i="1"/>
  <c r="J665" i="1"/>
  <c r="I665" i="1"/>
  <c r="O664" i="1"/>
  <c r="N664" i="1"/>
  <c r="M664" i="1"/>
  <c r="L663" i="1"/>
  <c r="K663" i="1"/>
  <c r="M663" i="1" s="1"/>
  <c r="J663" i="1"/>
  <c r="N663" i="1" s="1"/>
  <c r="I663" i="1"/>
  <c r="O663" i="1" s="1"/>
  <c r="O662" i="1"/>
  <c r="N662" i="1"/>
  <c r="M662" i="1"/>
  <c r="O661" i="1"/>
  <c r="N661" i="1"/>
  <c r="M661" i="1"/>
  <c r="L660" i="1"/>
  <c r="K660" i="1"/>
  <c r="M660" i="1" s="1"/>
  <c r="J660" i="1"/>
  <c r="N660" i="1" s="1"/>
  <c r="I660" i="1"/>
  <c r="O659" i="1"/>
  <c r="N659" i="1"/>
  <c r="M659" i="1"/>
  <c r="O658" i="1"/>
  <c r="N658" i="1"/>
  <c r="M658" i="1"/>
  <c r="L657" i="1"/>
  <c r="K657" i="1"/>
  <c r="M657" i="1" s="1"/>
  <c r="J657" i="1"/>
  <c r="N657" i="1" s="1"/>
  <c r="I657" i="1"/>
  <c r="O656" i="1"/>
  <c r="N656" i="1"/>
  <c r="M656" i="1"/>
  <c r="O655" i="1"/>
  <c r="N655" i="1"/>
  <c r="M655" i="1"/>
  <c r="O654" i="1"/>
  <c r="N654" i="1"/>
  <c r="M654" i="1"/>
  <c r="O653" i="1"/>
  <c r="N653" i="1"/>
  <c r="M653" i="1"/>
  <c r="O652" i="1"/>
  <c r="N652" i="1"/>
  <c r="M652" i="1"/>
  <c r="O651" i="1"/>
  <c r="N651" i="1"/>
  <c r="M651" i="1"/>
  <c r="O650" i="1"/>
  <c r="N650" i="1"/>
  <c r="M650" i="1"/>
  <c r="O649" i="1"/>
  <c r="N649" i="1"/>
  <c r="M649" i="1"/>
  <c r="O648" i="1"/>
  <c r="N648" i="1"/>
  <c r="M648" i="1"/>
  <c r="O647" i="1"/>
  <c r="N647" i="1"/>
  <c r="M647" i="1"/>
  <c r="L646" i="1"/>
  <c r="K646" i="1"/>
  <c r="J646" i="1"/>
  <c r="I646" i="1"/>
  <c r="O645" i="1"/>
  <c r="N645" i="1"/>
  <c r="M645" i="1"/>
  <c r="O644" i="1"/>
  <c r="N644" i="1"/>
  <c r="M644" i="1"/>
  <c r="L643" i="1"/>
  <c r="K643" i="1"/>
  <c r="M643" i="1" s="1"/>
  <c r="J643" i="1"/>
  <c r="N643" i="1" s="1"/>
  <c r="I643" i="1"/>
  <c r="O643" i="1" s="1"/>
  <c r="O641" i="1"/>
  <c r="N641" i="1"/>
  <c r="M641" i="1"/>
  <c r="L640" i="1"/>
  <c r="K640" i="1"/>
  <c r="M640" i="1" s="1"/>
  <c r="J640" i="1"/>
  <c r="N640" i="1" s="1"/>
  <c r="I640" i="1"/>
  <c r="O640" i="1" s="1"/>
  <c r="L639" i="1"/>
  <c r="K639" i="1"/>
  <c r="M639" i="1" s="1"/>
  <c r="J639" i="1"/>
  <c r="N639" i="1" s="1"/>
  <c r="I639" i="1"/>
  <c r="O639" i="1" s="1"/>
  <c r="O638" i="1"/>
  <c r="N638" i="1"/>
  <c r="M638" i="1"/>
  <c r="O637" i="1"/>
  <c r="N637" i="1"/>
  <c r="M637" i="1"/>
  <c r="O636" i="1"/>
  <c r="N636" i="1"/>
  <c r="M636" i="1"/>
  <c r="O635" i="1"/>
  <c r="N635" i="1"/>
  <c r="M635" i="1"/>
  <c r="O634" i="1"/>
  <c r="N634" i="1"/>
  <c r="M634" i="1"/>
  <c r="L633" i="1"/>
  <c r="K633" i="1"/>
  <c r="J633" i="1"/>
  <c r="I633" i="1"/>
  <c r="L632" i="1"/>
  <c r="K632" i="1"/>
  <c r="J632" i="1"/>
  <c r="O631" i="1"/>
  <c r="N631" i="1"/>
  <c r="M631" i="1"/>
  <c r="L630" i="1"/>
  <c r="K630" i="1"/>
  <c r="M630" i="1" s="1"/>
  <c r="J630" i="1"/>
  <c r="N630" i="1" s="1"/>
  <c r="I630" i="1"/>
  <c r="L629" i="1"/>
  <c r="K629" i="1"/>
  <c r="M629" i="1" s="1"/>
  <c r="I629" i="1"/>
  <c r="O629" i="1" s="1"/>
  <c r="O628" i="1"/>
  <c r="N628" i="1"/>
  <c r="M628" i="1"/>
  <c r="L627" i="1"/>
  <c r="K627" i="1"/>
  <c r="J627" i="1"/>
  <c r="I627" i="1"/>
  <c r="O627" i="1" s="1"/>
  <c r="L626" i="1"/>
  <c r="J626" i="1"/>
  <c r="I626" i="1"/>
  <c r="O625" i="1"/>
  <c r="N625" i="1"/>
  <c r="M625" i="1"/>
  <c r="L624" i="1"/>
  <c r="K624" i="1"/>
  <c r="J624" i="1"/>
  <c r="N624" i="1" s="1"/>
  <c r="I624" i="1"/>
  <c r="O624" i="1" s="1"/>
  <c r="L623" i="1"/>
  <c r="K623" i="1"/>
  <c r="M623" i="1" s="1"/>
  <c r="J623" i="1"/>
  <c r="N623" i="1" s="1"/>
  <c r="I623" i="1"/>
  <c r="O623" i="1" s="1"/>
  <c r="O622" i="1"/>
  <c r="N622" i="1"/>
  <c r="M622" i="1"/>
  <c r="O621" i="1"/>
  <c r="N621" i="1"/>
  <c r="M621" i="1"/>
  <c r="O620" i="1"/>
  <c r="N620" i="1"/>
  <c r="M620" i="1"/>
  <c r="O619" i="1"/>
  <c r="N619" i="1"/>
  <c r="M619" i="1"/>
  <c r="O618" i="1"/>
  <c r="N618" i="1"/>
  <c r="M618" i="1"/>
  <c r="O617" i="1"/>
  <c r="N617" i="1"/>
  <c r="M617" i="1"/>
  <c r="L616" i="1"/>
  <c r="K616" i="1"/>
  <c r="K615" i="1" s="1"/>
  <c r="J616" i="1"/>
  <c r="I616" i="1"/>
  <c r="I615" i="1" s="1"/>
  <c r="L615" i="1"/>
  <c r="O614" i="1"/>
  <c r="N614" i="1"/>
  <c r="M614" i="1"/>
  <c r="O613" i="1"/>
  <c r="N613" i="1"/>
  <c r="M613" i="1"/>
  <c r="O612" i="1"/>
  <c r="N612" i="1"/>
  <c r="M612" i="1"/>
  <c r="O611" i="1"/>
  <c r="N611" i="1"/>
  <c r="M611" i="1"/>
  <c r="O610" i="1"/>
  <c r="N610" i="1"/>
  <c r="M610" i="1"/>
  <c r="O609" i="1"/>
  <c r="N609" i="1"/>
  <c r="M609" i="1"/>
  <c r="O608" i="1"/>
  <c r="N608" i="1"/>
  <c r="M608" i="1"/>
  <c r="O607" i="1"/>
  <c r="N607" i="1"/>
  <c r="M607" i="1"/>
  <c r="O606" i="1"/>
  <c r="N606" i="1"/>
  <c r="M606" i="1"/>
  <c r="L605" i="1"/>
  <c r="K605" i="1"/>
  <c r="J605" i="1"/>
  <c r="J604" i="1" s="1"/>
  <c r="I605" i="1"/>
  <c r="I604" i="1" s="1"/>
  <c r="L604" i="1"/>
  <c r="K604" i="1"/>
  <c r="O603" i="1"/>
  <c r="N603" i="1"/>
  <c r="M603" i="1"/>
  <c r="L602" i="1"/>
  <c r="K602" i="1"/>
  <c r="M602" i="1" s="1"/>
  <c r="J602" i="1"/>
  <c r="N602" i="1" s="1"/>
  <c r="I602" i="1"/>
  <c r="I601" i="1" s="1"/>
  <c r="O601" i="1" s="1"/>
  <c r="L601" i="1"/>
  <c r="K601" i="1"/>
  <c r="M601" i="1" s="1"/>
  <c r="J601" i="1"/>
  <c r="N601" i="1" s="1"/>
  <c r="O600" i="1"/>
  <c r="N600" i="1"/>
  <c r="M600" i="1"/>
  <c r="O599" i="1"/>
  <c r="N599" i="1"/>
  <c r="M599" i="1"/>
  <c r="O598" i="1"/>
  <c r="N598" i="1"/>
  <c r="M598" i="1"/>
  <c r="O597" i="1"/>
  <c r="N597" i="1"/>
  <c r="M597" i="1"/>
  <c r="L596" i="1"/>
  <c r="K596" i="1"/>
  <c r="J596" i="1"/>
  <c r="J595" i="1" s="1"/>
  <c r="I596" i="1"/>
  <c r="I595" i="1" s="1"/>
  <c r="L595" i="1"/>
  <c r="K595" i="1"/>
  <c r="O594" i="1"/>
  <c r="N594" i="1"/>
  <c r="M594" i="1"/>
  <c r="O593" i="1"/>
  <c r="N593" i="1"/>
  <c r="M593" i="1"/>
  <c r="L592" i="1"/>
  <c r="K592" i="1"/>
  <c r="M592" i="1" s="1"/>
  <c r="J592" i="1"/>
  <c r="N592" i="1" s="1"/>
  <c r="I592" i="1"/>
  <c r="O592" i="1" s="1"/>
  <c r="O591" i="1"/>
  <c r="N591" i="1"/>
  <c r="M591" i="1"/>
  <c r="O590" i="1"/>
  <c r="N590" i="1"/>
  <c r="M590" i="1"/>
  <c r="O589" i="1"/>
  <c r="N589" i="1"/>
  <c r="M589" i="1"/>
  <c r="O588" i="1"/>
  <c r="N588" i="1"/>
  <c r="M588" i="1"/>
  <c r="O587" i="1"/>
  <c r="N587" i="1"/>
  <c r="M587" i="1"/>
  <c r="O586" i="1"/>
  <c r="N586" i="1"/>
  <c r="M586" i="1"/>
  <c r="L585" i="1"/>
  <c r="K585" i="1"/>
  <c r="K584" i="1" s="1"/>
  <c r="J585" i="1"/>
  <c r="I585" i="1"/>
  <c r="O582" i="1"/>
  <c r="N582" i="1"/>
  <c r="M582" i="1"/>
  <c r="O581" i="1"/>
  <c r="N581" i="1"/>
  <c r="M581" i="1"/>
  <c r="O580" i="1"/>
  <c r="N580" i="1"/>
  <c r="M580" i="1"/>
  <c r="L579" i="1"/>
  <c r="K579" i="1"/>
  <c r="J579" i="1"/>
  <c r="I579" i="1"/>
  <c r="L578" i="1"/>
  <c r="K578" i="1"/>
  <c r="J578" i="1"/>
  <c r="I578" i="1"/>
  <c r="O577" i="1"/>
  <c r="N577" i="1"/>
  <c r="M577" i="1"/>
  <c r="O576" i="1"/>
  <c r="N576" i="1"/>
  <c r="M576" i="1"/>
  <c r="L575" i="1"/>
  <c r="K575" i="1"/>
  <c r="J575" i="1"/>
  <c r="I575" i="1"/>
  <c r="O574" i="1"/>
  <c r="N574" i="1"/>
  <c r="M574" i="1"/>
  <c r="O573" i="1"/>
  <c r="N573" i="1"/>
  <c r="M573" i="1"/>
  <c r="L572" i="1"/>
  <c r="K572" i="1"/>
  <c r="J572" i="1"/>
  <c r="I572" i="1"/>
  <c r="O572" i="1" s="1"/>
  <c r="O571" i="1"/>
  <c r="N571" i="1"/>
  <c r="M571" i="1"/>
  <c r="O570" i="1"/>
  <c r="N570" i="1"/>
  <c r="M570" i="1"/>
  <c r="L569" i="1"/>
  <c r="K569" i="1"/>
  <c r="J569" i="1"/>
  <c r="N569" i="1" s="1"/>
  <c r="I569" i="1"/>
  <c r="O569" i="1" s="1"/>
  <c r="O568" i="1"/>
  <c r="N568" i="1"/>
  <c r="M568" i="1"/>
  <c r="O567" i="1"/>
  <c r="N567" i="1"/>
  <c r="M567" i="1"/>
  <c r="L566" i="1"/>
  <c r="K566" i="1"/>
  <c r="J566" i="1"/>
  <c r="I566" i="1"/>
  <c r="O565" i="1"/>
  <c r="N565" i="1"/>
  <c r="M565" i="1"/>
  <c r="O564" i="1"/>
  <c r="N564" i="1"/>
  <c r="M564" i="1"/>
  <c r="L563" i="1"/>
  <c r="K563" i="1"/>
  <c r="J563" i="1"/>
  <c r="I563" i="1"/>
  <c r="O562" i="1"/>
  <c r="N562" i="1"/>
  <c r="M562" i="1"/>
  <c r="O561" i="1"/>
  <c r="N561" i="1"/>
  <c r="M561" i="1"/>
  <c r="L560" i="1"/>
  <c r="K560" i="1"/>
  <c r="J560" i="1"/>
  <c r="I560" i="1"/>
  <c r="O560" i="1" s="1"/>
  <c r="O558" i="1"/>
  <c r="N558" i="1"/>
  <c r="M558" i="1"/>
  <c r="L557" i="1"/>
  <c r="K557" i="1"/>
  <c r="M557" i="1" s="1"/>
  <c r="J557" i="1"/>
  <c r="N557" i="1" s="1"/>
  <c r="I557" i="1"/>
  <c r="I553" i="1" s="1"/>
  <c r="O556" i="1"/>
  <c r="N556" i="1"/>
  <c r="M556" i="1"/>
  <c r="O555" i="1"/>
  <c r="N555" i="1"/>
  <c r="M555" i="1"/>
  <c r="L554" i="1"/>
  <c r="K554" i="1"/>
  <c r="M554" i="1" s="1"/>
  <c r="J554" i="1"/>
  <c r="N554" i="1" s="1"/>
  <c r="I554" i="1"/>
  <c r="L553" i="1"/>
  <c r="O552" i="1"/>
  <c r="N552" i="1"/>
  <c r="M552" i="1"/>
  <c r="L551" i="1"/>
  <c r="K551" i="1"/>
  <c r="M551" i="1" s="1"/>
  <c r="J551" i="1"/>
  <c r="N551" i="1" s="1"/>
  <c r="I551" i="1"/>
  <c r="O551" i="1" s="1"/>
  <c r="L550" i="1"/>
  <c r="K550" i="1"/>
  <c r="M550" i="1" s="1"/>
  <c r="J550" i="1"/>
  <c r="N550" i="1" s="1"/>
  <c r="I550" i="1"/>
  <c r="O550" i="1" s="1"/>
  <c r="O549" i="1"/>
  <c r="N549" i="1"/>
  <c r="M549" i="1"/>
  <c r="L548" i="1"/>
  <c r="K548" i="1"/>
  <c r="J548" i="1"/>
  <c r="I548" i="1"/>
  <c r="I547" i="1" s="1"/>
  <c r="L547" i="1"/>
  <c r="K547" i="1"/>
  <c r="J547" i="1"/>
  <c r="O546" i="1"/>
  <c r="N546" i="1"/>
  <c r="M546" i="1"/>
  <c r="O545" i="1"/>
  <c r="N545" i="1"/>
  <c r="M545" i="1"/>
  <c r="O544" i="1"/>
  <c r="N544" i="1"/>
  <c r="M544" i="1"/>
  <c r="L543" i="1"/>
  <c r="L542" i="1" s="1"/>
  <c r="K543" i="1"/>
  <c r="J543" i="1"/>
  <c r="I543" i="1"/>
  <c r="I542" i="1" s="1"/>
  <c r="K542" i="1"/>
  <c r="J542" i="1"/>
  <c r="O541" i="1"/>
  <c r="N541" i="1"/>
  <c r="M541" i="1"/>
  <c r="O540" i="1"/>
  <c r="N540" i="1"/>
  <c r="M540" i="1"/>
  <c r="O539" i="1"/>
  <c r="N539" i="1"/>
  <c r="M539" i="1"/>
  <c r="O538" i="1"/>
  <c r="N538" i="1"/>
  <c r="M538" i="1"/>
  <c r="L537" i="1"/>
  <c r="K537" i="1"/>
  <c r="J537" i="1"/>
  <c r="I537" i="1"/>
  <c r="I536" i="1" s="1"/>
  <c r="O536" i="1" s="1"/>
  <c r="L536" i="1"/>
  <c r="K536" i="1"/>
  <c r="J536" i="1"/>
  <c r="O535" i="1"/>
  <c r="N535" i="1"/>
  <c r="M535" i="1"/>
  <c r="O534" i="1"/>
  <c r="N534" i="1"/>
  <c r="M534" i="1"/>
  <c r="O533" i="1"/>
  <c r="N533" i="1"/>
  <c r="M533" i="1"/>
  <c r="L532" i="1"/>
  <c r="L529" i="1" s="1"/>
  <c r="K532" i="1"/>
  <c r="J532" i="1"/>
  <c r="N532" i="1" s="1"/>
  <c r="I532" i="1"/>
  <c r="I529" i="1" s="1"/>
  <c r="O531" i="1"/>
  <c r="N531" i="1"/>
  <c r="M531" i="1"/>
  <c r="L530" i="1"/>
  <c r="K530" i="1"/>
  <c r="M530" i="1" s="1"/>
  <c r="J530" i="1"/>
  <c r="N530" i="1" s="1"/>
  <c r="I530" i="1"/>
  <c r="O530" i="1" s="1"/>
  <c r="O528" i="1"/>
  <c r="N528" i="1"/>
  <c r="M528" i="1"/>
  <c r="O527" i="1"/>
  <c r="N527" i="1"/>
  <c r="M527" i="1"/>
  <c r="L526" i="1"/>
  <c r="K526" i="1"/>
  <c r="J526" i="1"/>
  <c r="I526" i="1"/>
  <c r="O526" i="1" s="1"/>
  <c r="O525" i="1"/>
  <c r="N525" i="1"/>
  <c r="M525" i="1"/>
  <c r="L524" i="1"/>
  <c r="K524" i="1"/>
  <c r="M524" i="1" s="1"/>
  <c r="J524" i="1"/>
  <c r="I524" i="1"/>
  <c r="O524" i="1" s="1"/>
  <c r="O523" i="1"/>
  <c r="N523" i="1"/>
  <c r="M523" i="1"/>
  <c r="O522" i="1"/>
  <c r="N522" i="1"/>
  <c r="M522" i="1"/>
  <c r="O521" i="1"/>
  <c r="N521" i="1"/>
  <c r="M521" i="1"/>
  <c r="O520" i="1"/>
  <c r="N520" i="1"/>
  <c r="M520" i="1"/>
  <c r="L519" i="1"/>
  <c r="K519" i="1"/>
  <c r="J519" i="1"/>
  <c r="I519" i="1"/>
  <c r="O519" i="1" s="1"/>
  <c r="O518" i="1"/>
  <c r="N518" i="1"/>
  <c r="M518" i="1"/>
  <c r="L517" i="1"/>
  <c r="K517" i="1"/>
  <c r="M517" i="1" s="1"/>
  <c r="J517" i="1"/>
  <c r="N517" i="1" s="1"/>
  <c r="I517" i="1"/>
  <c r="O517" i="1" s="1"/>
  <c r="O516" i="1"/>
  <c r="N516" i="1"/>
  <c r="M516" i="1"/>
  <c r="O515" i="1"/>
  <c r="N515" i="1"/>
  <c r="M515" i="1"/>
  <c r="O514" i="1"/>
  <c r="N514" i="1"/>
  <c r="M514" i="1"/>
  <c r="O513" i="1"/>
  <c r="N513" i="1"/>
  <c r="M513" i="1"/>
  <c r="L512" i="1"/>
  <c r="K512" i="1"/>
  <c r="J512" i="1"/>
  <c r="I512" i="1"/>
  <c r="O511" i="1"/>
  <c r="N511" i="1"/>
  <c r="M511" i="1"/>
  <c r="O510" i="1"/>
  <c r="N510" i="1"/>
  <c r="M510" i="1"/>
  <c r="O509" i="1"/>
  <c r="N509" i="1"/>
  <c r="M509" i="1"/>
  <c r="O508" i="1"/>
  <c r="N508" i="1"/>
  <c r="M508" i="1"/>
  <c r="O507" i="1"/>
  <c r="N507" i="1"/>
  <c r="M507" i="1"/>
  <c r="L506" i="1"/>
  <c r="K506" i="1"/>
  <c r="M506" i="1" s="1"/>
  <c r="J506" i="1"/>
  <c r="N506" i="1" s="1"/>
  <c r="I506" i="1"/>
  <c r="O505" i="1"/>
  <c r="N505" i="1"/>
  <c r="M505" i="1"/>
  <c r="O504" i="1"/>
  <c r="N504" i="1"/>
  <c r="M504" i="1"/>
  <c r="L503" i="1"/>
  <c r="K503" i="1"/>
  <c r="J503" i="1"/>
  <c r="I503" i="1"/>
  <c r="O503" i="1" s="1"/>
  <c r="O502" i="1"/>
  <c r="N502" i="1"/>
  <c r="M502" i="1"/>
  <c r="O501" i="1"/>
  <c r="N501" i="1"/>
  <c r="M501" i="1"/>
  <c r="L500" i="1"/>
  <c r="K500" i="1"/>
  <c r="J500" i="1"/>
  <c r="I500" i="1"/>
  <c r="O499" i="1"/>
  <c r="N499" i="1"/>
  <c r="M499" i="1"/>
  <c r="L498" i="1"/>
  <c r="K498" i="1"/>
  <c r="J498" i="1"/>
  <c r="I498" i="1"/>
  <c r="O497" i="1"/>
  <c r="N497" i="1"/>
  <c r="M497" i="1"/>
  <c r="O496" i="1"/>
  <c r="N496" i="1"/>
  <c r="M496" i="1"/>
  <c r="O495" i="1"/>
  <c r="N495" i="1"/>
  <c r="M495" i="1"/>
  <c r="O494" i="1"/>
  <c r="N494" i="1"/>
  <c r="M494" i="1"/>
  <c r="O493" i="1"/>
  <c r="N493" i="1"/>
  <c r="M493" i="1"/>
  <c r="O492" i="1"/>
  <c r="N492" i="1"/>
  <c r="M492" i="1"/>
  <c r="L491" i="1"/>
  <c r="K491" i="1"/>
  <c r="M491" i="1" s="1"/>
  <c r="J491" i="1"/>
  <c r="N491" i="1" s="1"/>
  <c r="I491" i="1"/>
  <c r="O490" i="1"/>
  <c r="N490" i="1"/>
  <c r="M490" i="1"/>
  <c r="O489" i="1"/>
  <c r="N489" i="1"/>
  <c r="M489" i="1"/>
  <c r="O488" i="1"/>
  <c r="N488" i="1"/>
  <c r="M488" i="1"/>
  <c r="O487" i="1"/>
  <c r="N487" i="1"/>
  <c r="M487" i="1"/>
  <c r="O486" i="1"/>
  <c r="N486" i="1"/>
  <c r="M486" i="1"/>
  <c r="O485" i="1"/>
  <c r="N485" i="1"/>
  <c r="M485" i="1"/>
  <c r="O484" i="1"/>
  <c r="N484" i="1"/>
  <c r="M484" i="1"/>
  <c r="O483" i="1"/>
  <c r="N483" i="1"/>
  <c r="M483" i="1"/>
  <c r="O482" i="1"/>
  <c r="N482" i="1"/>
  <c r="M482" i="1"/>
  <c r="L481" i="1"/>
  <c r="K481" i="1"/>
  <c r="J481" i="1"/>
  <c r="I481" i="1"/>
  <c r="O480" i="1"/>
  <c r="N480" i="1"/>
  <c r="M480" i="1"/>
  <c r="L479" i="1"/>
  <c r="K479" i="1"/>
  <c r="M479" i="1" s="1"/>
  <c r="J479" i="1"/>
  <c r="N479" i="1" s="1"/>
  <c r="I479" i="1"/>
  <c r="O479" i="1" s="1"/>
  <c r="O476" i="1"/>
  <c r="N476" i="1"/>
  <c r="M476" i="1"/>
  <c r="O475" i="1"/>
  <c r="N475" i="1"/>
  <c r="M475" i="1"/>
  <c r="O474" i="1"/>
  <c r="N474" i="1"/>
  <c r="M474" i="1"/>
  <c r="O473" i="1"/>
  <c r="N473" i="1"/>
  <c r="M473" i="1"/>
  <c r="O472" i="1"/>
  <c r="N472" i="1"/>
  <c r="M472" i="1"/>
  <c r="O471" i="1"/>
  <c r="N471" i="1"/>
  <c r="M471" i="1"/>
  <c r="O470" i="1"/>
  <c r="N470" i="1"/>
  <c r="M470" i="1"/>
  <c r="L469" i="1"/>
  <c r="K469" i="1"/>
  <c r="K461" i="1" s="1"/>
  <c r="J469" i="1"/>
  <c r="N469" i="1" s="1"/>
  <c r="I469" i="1"/>
  <c r="O468" i="1"/>
  <c r="N468" i="1"/>
  <c r="M468" i="1"/>
  <c r="O467" i="1"/>
  <c r="N467" i="1"/>
  <c r="M467" i="1"/>
  <c r="O466" i="1"/>
  <c r="N466" i="1"/>
  <c r="M466" i="1"/>
  <c r="O465" i="1"/>
  <c r="N465" i="1"/>
  <c r="M465" i="1"/>
  <c r="O464" i="1"/>
  <c r="N464" i="1"/>
  <c r="M464" i="1"/>
  <c r="O463" i="1"/>
  <c r="N463" i="1"/>
  <c r="M463" i="1"/>
  <c r="L462" i="1"/>
  <c r="K462" i="1"/>
  <c r="J462" i="1"/>
  <c r="I462" i="1"/>
  <c r="O460" i="1"/>
  <c r="N460" i="1"/>
  <c r="M460" i="1"/>
  <c r="O459" i="1"/>
  <c r="N459" i="1"/>
  <c r="M459" i="1"/>
  <c r="O458" i="1"/>
  <c r="N458" i="1"/>
  <c r="M458" i="1"/>
  <c r="O457" i="1"/>
  <c r="N457" i="1"/>
  <c r="M457" i="1"/>
  <c r="O456" i="1"/>
  <c r="N456" i="1"/>
  <c r="M456" i="1"/>
  <c r="L455" i="1"/>
  <c r="K455" i="1"/>
  <c r="J455" i="1"/>
  <c r="I455" i="1"/>
  <c r="O455" i="1" s="1"/>
  <c r="O454" i="1"/>
  <c r="N454" i="1"/>
  <c r="M454" i="1"/>
  <c r="O453" i="1"/>
  <c r="N453" i="1"/>
  <c r="M453" i="1"/>
  <c r="O452" i="1"/>
  <c r="N452" i="1"/>
  <c r="M452" i="1"/>
  <c r="O451" i="1"/>
  <c r="N451" i="1"/>
  <c r="M451" i="1"/>
  <c r="O450" i="1"/>
  <c r="N450" i="1"/>
  <c r="M450" i="1"/>
  <c r="O449" i="1"/>
  <c r="N449" i="1"/>
  <c r="M449" i="1"/>
  <c r="O448" i="1"/>
  <c r="N448" i="1"/>
  <c r="M448" i="1"/>
  <c r="O447" i="1"/>
  <c r="N447" i="1"/>
  <c r="M447" i="1"/>
  <c r="L446" i="1"/>
  <c r="L443" i="1" s="1"/>
  <c r="K446" i="1"/>
  <c r="J446" i="1"/>
  <c r="I446" i="1"/>
  <c r="O445" i="1"/>
  <c r="N445" i="1"/>
  <c r="M445" i="1"/>
  <c r="L444" i="1"/>
  <c r="K444" i="1"/>
  <c r="M444" i="1" s="1"/>
  <c r="J444" i="1"/>
  <c r="N444" i="1" s="1"/>
  <c r="I444" i="1"/>
  <c r="O444" i="1" s="1"/>
  <c r="O442" i="1"/>
  <c r="N442" i="1"/>
  <c r="M442" i="1"/>
  <c r="O441" i="1"/>
  <c r="N441" i="1"/>
  <c r="M441" i="1"/>
  <c r="O440" i="1"/>
  <c r="N440" i="1"/>
  <c r="M440" i="1"/>
  <c r="O439" i="1"/>
  <c r="N439" i="1"/>
  <c r="M439" i="1"/>
  <c r="O438" i="1"/>
  <c r="N438" i="1"/>
  <c r="M438" i="1"/>
  <c r="O437" i="1"/>
  <c r="N437" i="1"/>
  <c r="M437" i="1"/>
  <c r="L436" i="1"/>
  <c r="K436" i="1"/>
  <c r="K435" i="1" s="1"/>
  <c r="J436" i="1"/>
  <c r="I436" i="1"/>
  <c r="I435" i="1" s="1"/>
  <c r="L435" i="1"/>
  <c r="O434" i="1"/>
  <c r="N434" i="1"/>
  <c r="M434" i="1"/>
  <c r="O433" i="1"/>
  <c r="N433" i="1"/>
  <c r="M433" i="1"/>
  <c r="O432" i="1"/>
  <c r="N432" i="1"/>
  <c r="M432" i="1"/>
  <c r="O431" i="1"/>
  <c r="N431" i="1"/>
  <c r="M431" i="1"/>
  <c r="O430" i="1"/>
  <c r="N430" i="1"/>
  <c r="M430" i="1"/>
  <c r="O429" i="1"/>
  <c r="N429" i="1"/>
  <c r="M429" i="1"/>
  <c r="L428" i="1"/>
  <c r="K428" i="1"/>
  <c r="M428" i="1" s="1"/>
  <c r="J428" i="1"/>
  <c r="N428" i="1" s="1"/>
  <c r="I428" i="1"/>
  <c r="I427" i="1" s="1"/>
  <c r="L427" i="1"/>
  <c r="K427" i="1"/>
  <c r="M427" i="1" s="1"/>
  <c r="J427" i="1"/>
  <c r="N427" i="1" s="1"/>
  <c r="O426" i="1"/>
  <c r="N426" i="1"/>
  <c r="M426" i="1"/>
  <c r="O425" i="1"/>
  <c r="N425" i="1"/>
  <c r="M425" i="1"/>
  <c r="O424" i="1"/>
  <c r="N424" i="1"/>
  <c r="M424" i="1"/>
  <c r="O423" i="1"/>
  <c r="N423" i="1"/>
  <c r="M423" i="1"/>
  <c r="O422" i="1"/>
  <c r="N422" i="1"/>
  <c r="M422" i="1"/>
  <c r="O421" i="1"/>
  <c r="N421" i="1"/>
  <c r="M421" i="1"/>
  <c r="O420" i="1"/>
  <c r="N420" i="1"/>
  <c r="M420" i="1"/>
  <c r="O419" i="1"/>
  <c r="N419" i="1"/>
  <c r="M419" i="1"/>
  <c r="L418" i="1"/>
  <c r="K418" i="1"/>
  <c r="J418" i="1"/>
  <c r="I418" i="1"/>
  <c r="I417" i="1" s="1"/>
  <c r="L417" i="1"/>
  <c r="K417" i="1"/>
  <c r="J417" i="1"/>
  <c r="O416" i="1"/>
  <c r="N416" i="1"/>
  <c r="M416" i="1"/>
  <c r="L415" i="1"/>
  <c r="K415" i="1"/>
  <c r="M415" i="1" s="1"/>
  <c r="J415" i="1"/>
  <c r="I415" i="1"/>
  <c r="O415" i="1" s="1"/>
  <c r="O414" i="1"/>
  <c r="N414" i="1"/>
  <c r="M414" i="1"/>
  <c r="L413" i="1"/>
  <c r="K413" i="1"/>
  <c r="M413" i="1" s="1"/>
  <c r="J413" i="1"/>
  <c r="N413" i="1" s="1"/>
  <c r="I413" i="1"/>
  <c r="O413" i="1" s="1"/>
  <c r="O412" i="1"/>
  <c r="N412" i="1"/>
  <c r="M412" i="1"/>
  <c r="O411" i="1"/>
  <c r="N411" i="1"/>
  <c r="M411" i="1"/>
  <c r="O410" i="1"/>
  <c r="N410" i="1"/>
  <c r="M410" i="1"/>
  <c r="O409" i="1"/>
  <c r="N409" i="1"/>
  <c r="M409" i="1"/>
  <c r="O408" i="1"/>
  <c r="N408" i="1"/>
  <c r="M408" i="1"/>
  <c r="L407" i="1"/>
  <c r="K407" i="1"/>
  <c r="K406" i="1" s="1"/>
  <c r="J407" i="1"/>
  <c r="I407" i="1"/>
  <c r="L406" i="1"/>
  <c r="O405" i="1"/>
  <c r="N405" i="1"/>
  <c r="M405" i="1"/>
  <c r="O404" i="1"/>
  <c r="N404" i="1"/>
  <c r="M404" i="1"/>
  <c r="O403" i="1"/>
  <c r="N403" i="1"/>
  <c r="M403" i="1"/>
  <c r="O402" i="1"/>
  <c r="N402" i="1"/>
  <c r="M402" i="1"/>
  <c r="O401" i="1"/>
  <c r="N401" i="1"/>
  <c r="M401" i="1"/>
  <c r="O400" i="1"/>
  <c r="N400" i="1"/>
  <c r="M400" i="1"/>
  <c r="L399" i="1"/>
  <c r="L398" i="1" s="1"/>
  <c r="K399" i="1"/>
  <c r="J399" i="1"/>
  <c r="I399" i="1"/>
  <c r="K398" i="1"/>
  <c r="J398" i="1"/>
  <c r="I398" i="1"/>
  <c r="O397" i="1"/>
  <c r="N397" i="1"/>
  <c r="M397" i="1"/>
  <c r="O396" i="1"/>
  <c r="N396" i="1"/>
  <c r="M396" i="1"/>
  <c r="O395" i="1"/>
  <c r="N395" i="1"/>
  <c r="M395" i="1"/>
  <c r="L394" i="1"/>
  <c r="K394" i="1"/>
  <c r="K393" i="1" s="1"/>
  <c r="J394" i="1"/>
  <c r="I394" i="1"/>
  <c r="O394" i="1" s="1"/>
  <c r="L393" i="1"/>
  <c r="O392" i="1"/>
  <c r="N392" i="1"/>
  <c r="M392" i="1"/>
  <c r="O391" i="1"/>
  <c r="N391" i="1"/>
  <c r="M391" i="1"/>
  <c r="O390" i="1"/>
  <c r="N390" i="1"/>
  <c r="M390" i="1"/>
  <c r="O389" i="1"/>
  <c r="N389" i="1"/>
  <c r="M389" i="1"/>
  <c r="O388" i="1"/>
  <c r="N388" i="1"/>
  <c r="M388" i="1"/>
  <c r="O387" i="1"/>
  <c r="N387" i="1"/>
  <c r="M387" i="1"/>
  <c r="O386" i="1"/>
  <c r="N386" i="1"/>
  <c r="M386" i="1"/>
  <c r="O385" i="1"/>
  <c r="N385" i="1"/>
  <c r="M385" i="1"/>
  <c r="L384" i="1"/>
  <c r="K384" i="1"/>
  <c r="J384" i="1"/>
  <c r="I384" i="1"/>
  <c r="L383" i="1"/>
  <c r="K383" i="1"/>
  <c r="J383" i="1"/>
  <c r="I383" i="1"/>
  <c r="O382" i="1"/>
  <c r="N382" i="1"/>
  <c r="M382" i="1"/>
  <c r="O381" i="1"/>
  <c r="N381" i="1"/>
  <c r="M381" i="1"/>
  <c r="O380" i="1"/>
  <c r="N380" i="1"/>
  <c r="M380" i="1"/>
  <c r="O379" i="1"/>
  <c r="N379" i="1"/>
  <c r="M379" i="1"/>
  <c r="O378" i="1"/>
  <c r="N378" i="1"/>
  <c r="M378" i="1"/>
  <c r="O377" i="1"/>
  <c r="N377" i="1"/>
  <c r="M377" i="1"/>
  <c r="O376" i="1"/>
  <c r="N376" i="1"/>
  <c r="M376" i="1"/>
  <c r="O375" i="1"/>
  <c r="N375" i="1"/>
  <c r="M375" i="1"/>
  <c r="L374" i="1"/>
  <c r="K374" i="1"/>
  <c r="J374" i="1"/>
  <c r="I374" i="1"/>
  <c r="I373" i="1" s="1"/>
  <c r="L373" i="1"/>
  <c r="O371" i="1"/>
  <c r="N371" i="1"/>
  <c r="M371" i="1"/>
  <c r="O370" i="1"/>
  <c r="N370" i="1"/>
  <c r="M370" i="1"/>
  <c r="L369" i="1"/>
  <c r="K369" i="1"/>
  <c r="M369" i="1" s="1"/>
  <c r="J369" i="1"/>
  <c r="N369" i="1" s="1"/>
  <c r="I369" i="1"/>
  <c r="O368" i="1"/>
  <c r="N368" i="1"/>
  <c r="M368" i="1"/>
  <c r="O367" i="1"/>
  <c r="N367" i="1"/>
  <c r="M367" i="1"/>
  <c r="O366" i="1"/>
  <c r="N366" i="1"/>
  <c r="M366" i="1"/>
  <c r="O365" i="1"/>
  <c r="N365" i="1"/>
  <c r="M365" i="1"/>
  <c r="O364" i="1"/>
  <c r="N364" i="1"/>
  <c r="M364" i="1"/>
  <c r="L363" i="1"/>
  <c r="K363" i="1"/>
  <c r="K362" i="1" s="1"/>
  <c r="J363" i="1"/>
  <c r="I363" i="1"/>
  <c r="O363" i="1" s="1"/>
  <c r="O361" i="1"/>
  <c r="N361" i="1"/>
  <c r="M361" i="1"/>
  <c r="O360" i="1"/>
  <c r="N360" i="1"/>
  <c r="M360" i="1"/>
  <c r="O359" i="1"/>
  <c r="N359" i="1"/>
  <c r="M359" i="1"/>
  <c r="L358" i="1"/>
  <c r="K358" i="1"/>
  <c r="J358" i="1"/>
  <c r="I358" i="1"/>
  <c r="L357" i="1"/>
  <c r="K357" i="1"/>
  <c r="J357" i="1"/>
  <c r="I357" i="1"/>
  <c r="O356" i="1"/>
  <c r="N356" i="1"/>
  <c r="M356" i="1"/>
  <c r="O355" i="1"/>
  <c r="N355" i="1"/>
  <c r="M355" i="1"/>
  <c r="O354" i="1"/>
  <c r="N354" i="1"/>
  <c r="M354" i="1"/>
  <c r="L353" i="1"/>
  <c r="K353" i="1"/>
  <c r="J353" i="1"/>
  <c r="I353" i="1"/>
  <c r="I352" i="1" s="1"/>
  <c r="O352" i="1" s="1"/>
  <c r="L352" i="1"/>
  <c r="K352" i="1"/>
  <c r="J352" i="1"/>
  <c r="O351" i="1"/>
  <c r="N351" i="1"/>
  <c r="M351" i="1"/>
  <c r="L350" i="1"/>
  <c r="L332" i="1" s="1"/>
  <c r="K350" i="1"/>
  <c r="M350" i="1" s="1"/>
  <c r="J350" i="1"/>
  <c r="N350" i="1" s="1"/>
  <c r="I350" i="1"/>
  <c r="O349" i="1"/>
  <c r="N349" i="1"/>
  <c r="M349" i="1"/>
  <c r="L348" i="1"/>
  <c r="K348" i="1"/>
  <c r="M348" i="1" s="1"/>
  <c r="J348" i="1"/>
  <c r="N348" i="1" s="1"/>
  <c r="I348" i="1"/>
  <c r="O348" i="1" s="1"/>
  <c r="O347" i="1"/>
  <c r="N347" i="1"/>
  <c r="M347" i="1"/>
  <c r="L346" i="1"/>
  <c r="K346" i="1"/>
  <c r="M346" i="1" s="1"/>
  <c r="J346" i="1"/>
  <c r="N346" i="1" s="1"/>
  <c r="I346" i="1"/>
  <c r="O346" i="1" s="1"/>
  <c r="O345" i="1"/>
  <c r="N345" i="1"/>
  <c r="M345" i="1"/>
  <c r="O344" i="1"/>
  <c r="N344" i="1"/>
  <c r="M344" i="1"/>
  <c r="O343" i="1"/>
  <c r="N343" i="1"/>
  <c r="M343" i="1"/>
  <c r="L342" i="1"/>
  <c r="K342" i="1"/>
  <c r="M342" i="1" s="1"/>
  <c r="J342" i="1"/>
  <c r="N342" i="1" s="1"/>
  <c r="I342" i="1"/>
  <c r="O341" i="1"/>
  <c r="N341" i="1"/>
  <c r="M341" i="1"/>
  <c r="O340" i="1"/>
  <c r="N340" i="1"/>
  <c r="M340" i="1"/>
  <c r="O339" i="1"/>
  <c r="N339" i="1"/>
  <c r="M339" i="1"/>
  <c r="O338" i="1"/>
  <c r="N338" i="1"/>
  <c r="M338" i="1"/>
  <c r="O337" i="1"/>
  <c r="N337" i="1"/>
  <c r="M337" i="1"/>
  <c r="O336" i="1"/>
  <c r="N336" i="1"/>
  <c r="M336" i="1"/>
  <c r="O335" i="1"/>
  <c r="N335" i="1"/>
  <c r="M335" i="1"/>
  <c r="O334" i="1"/>
  <c r="N334" i="1"/>
  <c r="M334" i="1"/>
  <c r="L333" i="1"/>
  <c r="K333" i="1"/>
  <c r="J333" i="1"/>
  <c r="I333" i="1"/>
  <c r="I332" i="1" s="1"/>
  <c r="O331" i="1"/>
  <c r="N331" i="1"/>
  <c r="M331" i="1"/>
  <c r="O330" i="1"/>
  <c r="N330" i="1"/>
  <c r="M330" i="1"/>
  <c r="O329" i="1"/>
  <c r="N329" i="1"/>
  <c r="M329" i="1"/>
  <c r="O328" i="1"/>
  <c r="N328" i="1"/>
  <c r="M328" i="1"/>
  <c r="L327" i="1"/>
  <c r="L326" i="1" s="1"/>
  <c r="K327" i="1"/>
  <c r="K326" i="1" s="1"/>
  <c r="J327" i="1"/>
  <c r="I327" i="1"/>
  <c r="I326" i="1" s="1"/>
  <c r="O325" i="1"/>
  <c r="N325" i="1"/>
  <c r="M325" i="1"/>
  <c r="O324" i="1"/>
  <c r="N324" i="1"/>
  <c r="M324" i="1"/>
  <c r="O323" i="1"/>
  <c r="N323" i="1"/>
  <c r="M323" i="1"/>
  <c r="O322" i="1"/>
  <c r="N322" i="1"/>
  <c r="M322" i="1"/>
  <c r="O321" i="1"/>
  <c r="N321" i="1"/>
  <c r="M321" i="1"/>
  <c r="O320" i="1"/>
  <c r="N320" i="1"/>
  <c r="M320" i="1"/>
  <c r="L319" i="1"/>
  <c r="K319" i="1"/>
  <c r="J319" i="1"/>
  <c r="I319" i="1"/>
  <c r="O319" i="1" s="1"/>
  <c r="O318" i="1"/>
  <c r="N318" i="1"/>
  <c r="M318" i="1"/>
  <c r="L317" i="1"/>
  <c r="K317" i="1"/>
  <c r="M317" i="1" s="1"/>
  <c r="J317" i="1"/>
  <c r="N317" i="1" s="1"/>
  <c r="I317" i="1"/>
  <c r="O317" i="1" s="1"/>
  <c r="O316" i="1"/>
  <c r="N316" i="1"/>
  <c r="M316" i="1"/>
  <c r="L315" i="1"/>
  <c r="K315" i="1"/>
  <c r="M315" i="1" s="1"/>
  <c r="J315" i="1"/>
  <c r="N315" i="1" s="1"/>
  <c r="I315" i="1"/>
  <c r="O315" i="1" s="1"/>
  <c r="O314" i="1"/>
  <c r="N314" i="1"/>
  <c r="M314" i="1"/>
  <c r="O313" i="1"/>
  <c r="N313" i="1"/>
  <c r="M313" i="1"/>
  <c r="L312" i="1"/>
  <c r="K312" i="1"/>
  <c r="M312" i="1" s="1"/>
  <c r="J312" i="1"/>
  <c r="N312" i="1" s="1"/>
  <c r="I312" i="1"/>
  <c r="O311" i="1"/>
  <c r="N311" i="1"/>
  <c r="M311" i="1"/>
  <c r="O310" i="1"/>
  <c r="N310" i="1"/>
  <c r="M310" i="1"/>
  <c r="L309" i="1"/>
  <c r="K309" i="1"/>
  <c r="J309" i="1"/>
  <c r="I309" i="1"/>
  <c r="O309" i="1" s="1"/>
  <c r="O308" i="1"/>
  <c r="N308" i="1"/>
  <c r="M308" i="1"/>
  <c r="O307" i="1"/>
  <c r="N307" i="1"/>
  <c r="M307" i="1"/>
  <c r="O306" i="1"/>
  <c r="N306" i="1"/>
  <c r="M306" i="1"/>
  <c r="O305" i="1"/>
  <c r="N305" i="1"/>
  <c r="M305" i="1"/>
  <c r="O304" i="1"/>
  <c r="N304" i="1"/>
  <c r="M304" i="1"/>
  <c r="O303" i="1"/>
  <c r="N303" i="1"/>
  <c r="M303" i="1"/>
  <c r="L302" i="1"/>
  <c r="K302" i="1"/>
  <c r="J302" i="1"/>
  <c r="I302" i="1"/>
  <c r="O300" i="1"/>
  <c r="N300" i="1"/>
  <c r="M300" i="1"/>
  <c r="O299" i="1"/>
  <c r="N299" i="1"/>
  <c r="M299" i="1"/>
  <c r="O298" i="1"/>
  <c r="N298" i="1"/>
  <c r="M298" i="1"/>
  <c r="L297" i="1"/>
  <c r="L296" i="1" s="1"/>
  <c r="K297" i="1"/>
  <c r="K296" i="1" s="1"/>
  <c r="J297" i="1"/>
  <c r="I297" i="1"/>
  <c r="I296" i="1" s="1"/>
  <c r="O294" i="1"/>
  <c r="N294" i="1"/>
  <c r="M294" i="1"/>
  <c r="O293" i="1"/>
  <c r="N293" i="1"/>
  <c r="M293" i="1"/>
  <c r="L292" i="1"/>
  <c r="K292" i="1"/>
  <c r="J292" i="1"/>
  <c r="I292" i="1"/>
  <c r="O292" i="1" s="1"/>
  <c r="O291" i="1"/>
  <c r="N291" i="1"/>
  <c r="M291" i="1"/>
  <c r="L290" i="1"/>
  <c r="K290" i="1"/>
  <c r="M290" i="1" s="1"/>
  <c r="J290" i="1"/>
  <c r="N290" i="1" s="1"/>
  <c r="I290" i="1"/>
  <c r="O290" i="1" s="1"/>
  <c r="O289" i="1"/>
  <c r="N289" i="1"/>
  <c r="M289" i="1"/>
  <c r="L288" i="1"/>
  <c r="K288" i="1"/>
  <c r="M288" i="1" s="1"/>
  <c r="J288" i="1"/>
  <c r="N288" i="1" s="1"/>
  <c r="I288" i="1"/>
  <c r="O288" i="1" s="1"/>
  <c r="O287" i="1"/>
  <c r="N287" i="1"/>
  <c r="M287" i="1"/>
  <c r="O286" i="1"/>
  <c r="N286" i="1"/>
  <c r="M286" i="1"/>
  <c r="O285" i="1"/>
  <c r="N285" i="1"/>
  <c r="M285" i="1"/>
  <c r="L284" i="1"/>
  <c r="K284" i="1"/>
  <c r="J284" i="1"/>
  <c r="I284" i="1"/>
  <c r="L283" i="1"/>
  <c r="L282" i="1" s="1"/>
  <c r="O281" i="1"/>
  <c r="N281" i="1"/>
  <c r="M281" i="1"/>
  <c r="O280" i="1"/>
  <c r="N280" i="1"/>
  <c r="M280" i="1"/>
  <c r="O279" i="1"/>
  <c r="N279" i="1"/>
  <c r="M279" i="1"/>
  <c r="O278" i="1"/>
  <c r="N278" i="1"/>
  <c r="M278" i="1"/>
  <c r="L277" i="1"/>
  <c r="K277" i="1"/>
  <c r="K276" i="1" s="1"/>
  <c r="J277" i="1"/>
  <c r="I277" i="1"/>
  <c r="L276" i="1"/>
  <c r="J276" i="1"/>
  <c r="I276" i="1"/>
  <c r="O275" i="1"/>
  <c r="N275" i="1"/>
  <c r="M275" i="1"/>
  <c r="O274" i="1"/>
  <c r="N274" i="1"/>
  <c r="M274" i="1"/>
  <c r="O273" i="1"/>
  <c r="N273" i="1"/>
  <c r="M273" i="1"/>
  <c r="O272" i="1"/>
  <c r="N272" i="1"/>
  <c r="M272" i="1"/>
  <c r="O271" i="1"/>
  <c r="N271" i="1"/>
  <c r="M271" i="1"/>
  <c r="O270" i="1"/>
  <c r="N270" i="1"/>
  <c r="M270" i="1"/>
  <c r="O269" i="1"/>
  <c r="N269" i="1"/>
  <c r="M269" i="1"/>
  <c r="L268" i="1"/>
  <c r="K268" i="1"/>
  <c r="J268" i="1"/>
  <c r="I268" i="1"/>
  <c r="O267" i="1"/>
  <c r="N267" i="1"/>
  <c r="M267" i="1"/>
  <c r="O266" i="1"/>
  <c r="N266" i="1"/>
  <c r="M266" i="1"/>
  <c r="O265" i="1"/>
  <c r="N265" i="1"/>
  <c r="M265" i="1"/>
  <c r="L264" i="1"/>
  <c r="K264" i="1"/>
  <c r="M264" i="1" s="1"/>
  <c r="J264" i="1"/>
  <c r="N264" i="1" s="1"/>
  <c r="I264" i="1"/>
  <c r="K263" i="1"/>
  <c r="J263" i="1"/>
  <c r="O262" i="1"/>
  <c r="N262" i="1"/>
  <c r="M262" i="1"/>
  <c r="L261" i="1"/>
  <c r="K261" i="1"/>
  <c r="M261" i="1" s="1"/>
  <c r="J261" i="1"/>
  <c r="N261" i="1" s="1"/>
  <c r="I261" i="1"/>
  <c r="O261" i="1" s="1"/>
  <c r="L260" i="1"/>
  <c r="K260" i="1"/>
  <c r="M260" i="1" s="1"/>
  <c r="J260" i="1"/>
  <c r="N260" i="1" s="1"/>
  <c r="I260" i="1"/>
  <c r="O260" i="1" s="1"/>
  <c r="O259" i="1"/>
  <c r="N259" i="1"/>
  <c r="M259" i="1"/>
  <c r="L258" i="1"/>
  <c r="K258" i="1"/>
  <c r="J258" i="1"/>
  <c r="I258" i="1"/>
  <c r="L257" i="1"/>
  <c r="K257" i="1"/>
  <c r="J257" i="1"/>
  <c r="I257" i="1"/>
  <c r="O256" i="1"/>
  <c r="N256" i="1"/>
  <c r="M256" i="1"/>
  <c r="O255" i="1"/>
  <c r="N255" i="1"/>
  <c r="M255" i="1"/>
  <c r="O254" i="1"/>
  <c r="N254" i="1"/>
  <c r="M254" i="1"/>
  <c r="O253" i="1"/>
  <c r="N253" i="1"/>
  <c r="M253" i="1"/>
  <c r="L252" i="1"/>
  <c r="L251" i="1" s="1"/>
  <c r="K252" i="1"/>
  <c r="J252" i="1"/>
  <c r="I252" i="1"/>
  <c r="I251" i="1" s="1"/>
  <c r="K251" i="1"/>
  <c r="J251" i="1"/>
  <c r="O250" i="1"/>
  <c r="N250" i="1"/>
  <c r="M250" i="1"/>
  <c r="O249" i="1"/>
  <c r="N249" i="1"/>
  <c r="M249" i="1"/>
  <c r="O248" i="1"/>
  <c r="N248" i="1"/>
  <c r="M248" i="1"/>
  <c r="L247" i="1"/>
  <c r="K247" i="1"/>
  <c r="M247" i="1" s="1"/>
  <c r="J247" i="1"/>
  <c r="N247" i="1" s="1"/>
  <c r="I247" i="1"/>
  <c r="O246" i="1"/>
  <c r="N246" i="1"/>
  <c r="M246" i="1"/>
  <c r="O245" i="1"/>
  <c r="N245" i="1"/>
  <c r="M245" i="1"/>
  <c r="L244" i="1"/>
  <c r="K244" i="1"/>
  <c r="M244" i="1" s="1"/>
  <c r="J244" i="1"/>
  <c r="N244" i="1" s="1"/>
  <c r="I244" i="1"/>
  <c r="O243" i="1"/>
  <c r="N243" i="1"/>
  <c r="M243" i="1"/>
  <c r="O242" i="1"/>
  <c r="N242" i="1"/>
  <c r="M242" i="1"/>
  <c r="L241" i="1"/>
  <c r="L236" i="1" s="1"/>
  <c r="K241" i="1"/>
  <c r="M241" i="1" s="1"/>
  <c r="J241" i="1"/>
  <c r="N241" i="1" s="1"/>
  <c r="I241" i="1"/>
  <c r="O240" i="1"/>
  <c r="N240" i="1"/>
  <c r="M240" i="1"/>
  <c r="O239" i="1"/>
  <c r="N239" i="1"/>
  <c r="M239" i="1"/>
  <c r="O238" i="1"/>
  <c r="N238" i="1"/>
  <c r="M238" i="1"/>
  <c r="L237" i="1"/>
  <c r="K237" i="1"/>
  <c r="J237" i="1"/>
  <c r="I237" i="1"/>
  <c r="O235" i="1"/>
  <c r="N235" i="1"/>
  <c r="M235" i="1"/>
  <c r="O234" i="1"/>
  <c r="N234" i="1"/>
  <c r="M234" i="1"/>
  <c r="L233" i="1"/>
  <c r="K233" i="1"/>
  <c r="J233" i="1"/>
  <c r="I233" i="1"/>
  <c r="I232" i="1" s="1"/>
  <c r="O232" i="1" s="1"/>
  <c r="L232" i="1"/>
  <c r="K232" i="1"/>
  <c r="J232" i="1"/>
  <c r="O231" i="1"/>
  <c r="N231" i="1"/>
  <c r="M231" i="1"/>
  <c r="O230" i="1"/>
  <c r="N230" i="1"/>
  <c r="M230" i="1"/>
  <c r="O229" i="1"/>
  <c r="N229" i="1"/>
  <c r="M229" i="1"/>
  <c r="L228" i="1"/>
  <c r="K228" i="1"/>
  <c r="J228" i="1"/>
  <c r="I228" i="1"/>
  <c r="I224" i="1" s="1"/>
  <c r="O227" i="1"/>
  <c r="N227" i="1"/>
  <c r="M227" i="1"/>
  <c r="O226" i="1"/>
  <c r="N226" i="1"/>
  <c r="M226" i="1"/>
  <c r="L225" i="1"/>
  <c r="K225" i="1"/>
  <c r="J225" i="1"/>
  <c r="I225" i="1"/>
  <c r="O222" i="1"/>
  <c r="N222" i="1"/>
  <c r="M222" i="1"/>
  <c r="O221" i="1"/>
  <c r="N221" i="1"/>
  <c r="M221" i="1"/>
  <c r="O220" i="1"/>
  <c r="N220" i="1"/>
  <c r="M220" i="1"/>
  <c r="O219" i="1"/>
  <c r="N219" i="1"/>
  <c r="M219" i="1"/>
  <c r="O218" i="1"/>
  <c r="N218" i="1"/>
  <c r="M218" i="1"/>
  <c r="O217" i="1"/>
  <c r="N217" i="1"/>
  <c r="M217" i="1"/>
  <c r="O216" i="1"/>
  <c r="N216" i="1"/>
  <c r="M216" i="1"/>
  <c r="O215" i="1"/>
  <c r="N215" i="1"/>
  <c r="M215" i="1"/>
  <c r="O214" i="1"/>
  <c r="N214" i="1"/>
  <c r="M214" i="1"/>
  <c r="O213" i="1"/>
  <c r="N213" i="1"/>
  <c r="M213" i="1"/>
  <c r="O212" i="1"/>
  <c r="N212" i="1"/>
  <c r="M212" i="1"/>
  <c r="O211" i="1"/>
  <c r="N211" i="1"/>
  <c r="M211" i="1"/>
  <c r="O210" i="1"/>
  <c r="N210" i="1"/>
  <c r="M210" i="1"/>
  <c r="L209" i="1"/>
  <c r="L208" i="1" s="1"/>
  <c r="L207" i="1" s="1"/>
  <c r="K209" i="1"/>
  <c r="K208" i="1" s="1"/>
  <c r="J209" i="1"/>
  <c r="I209" i="1"/>
  <c r="O206" i="1"/>
  <c r="N206" i="1"/>
  <c r="M206" i="1"/>
  <c r="O205" i="1"/>
  <c r="N205" i="1"/>
  <c r="M205" i="1"/>
  <c r="O204" i="1"/>
  <c r="N204" i="1"/>
  <c r="M204" i="1"/>
  <c r="L203" i="1"/>
  <c r="K203" i="1"/>
  <c r="K202" i="1" s="1"/>
  <c r="J203" i="1"/>
  <c r="I203" i="1"/>
  <c r="L202" i="1"/>
  <c r="L201" i="1" s="1"/>
  <c r="O200" i="1"/>
  <c r="N200" i="1"/>
  <c r="M200" i="1"/>
  <c r="O199" i="1"/>
  <c r="N199" i="1"/>
  <c r="M199" i="1"/>
  <c r="L198" i="1"/>
  <c r="K198" i="1"/>
  <c r="J198" i="1"/>
  <c r="I198" i="1"/>
  <c r="O198" i="1" s="1"/>
  <c r="O197" i="1"/>
  <c r="N197" i="1"/>
  <c r="M197" i="1"/>
  <c r="O196" i="1"/>
  <c r="N196" i="1"/>
  <c r="M196" i="1"/>
  <c r="O195" i="1"/>
  <c r="N195" i="1"/>
  <c r="M195" i="1"/>
  <c r="L194" i="1"/>
  <c r="K194" i="1"/>
  <c r="J194" i="1"/>
  <c r="I194" i="1"/>
  <c r="L193" i="1"/>
  <c r="O192" i="1"/>
  <c r="N192" i="1"/>
  <c r="M192" i="1"/>
  <c r="O191" i="1"/>
  <c r="N191" i="1"/>
  <c r="M191" i="1"/>
  <c r="O190" i="1"/>
  <c r="N190" i="1"/>
  <c r="M190" i="1"/>
  <c r="O189" i="1"/>
  <c r="N189" i="1"/>
  <c r="M189" i="1"/>
  <c r="O188" i="1"/>
  <c r="N188" i="1"/>
  <c r="M188" i="1"/>
  <c r="O187" i="1"/>
  <c r="N187" i="1"/>
  <c r="M187" i="1"/>
  <c r="O186" i="1"/>
  <c r="N186" i="1"/>
  <c r="M186" i="1"/>
  <c r="O185" i="1"/>
  <c r="N185" i="1"/>
  <c r="M185" i="1"/>
  <c r="L184" i="1"/>
  <c r="K184" i="1"/>
  <c r="K183" i="1" s="1"/>
  <c r="J184" i="1"/>
  <c r="I184" i="1"/>
  <c r="I183" i="1" s="1"/>
  <c r="L183" i="1"/>
  <c r="O181" i="1"/>
  <c r="N181" i="1"/>
  <c r="M181" i="1"/>
  <c r="O180" i="1"/>
  <c r="N180" i="1"/>
  <c r="M180" i="1"/>
  <c r="O179" i="1"/>
  <c r="N179" i="1"/>
  <c r="M179" i="1"/>
  <c r="O178" i="1"/>
  <c r="N178" i="1"/>
  <c r="M178" i="1"/>
  <c r="O177" i="1"/>
  <c r="N177" i="1"/>
  <c r="M177" i="1"/>
  <c r="O176" i="1"/>
  <c r="N176" i="1"/>
  <c r="M176" i="1"/>
  <c r="L175" i="1"/>
  <c r="K175" i="1"/>
  <c r="M175" i="1" s="1"/>
  <c r="J175" i="1"/>
  <c r="N175" i="1" s="1"/>
  <c r="I175" i="1"/>
  <c r="O174" i="1"/>
  <c r="N174" i="1"/>
  <c r="M174" i="1"/>
  <c r="O173" i="1"/>
  <c r="N173" i="1"/>
  <c r="M173" i="1"/>
  <c r="O172" i="1"/>
  <c r="N172" i="1"/>
  <c r="M172" i="1"/>
  <c r="O171" i="1"/>
  <c r="N171" i="1"/>
  <c r="M171" i="1"/>
  <c r="O170" i="1"/>
  <c r="N170" i="1"/>
  <c r="M170" i="1"/>
  <c r="O169" i="1"/>
  <c r="N169" i="1"/>
  <c r="M169" i="1"/>
  <c r="O168" i="1"/>
  <c r="N168" i="1"/>
  <c r="M168" i="1"/>
  <c r="O167" i="1"/>
  <c r="N167" i="1"/>
  <c r="M167" i="1"/>
  <c r="L166" i="1"/>
  <c r="L163" i="1" s="1"/>
  <c r="K166" i="1"/>
  <c r="J166" i="1"/>
  <c r="I166" i="1"/>
  <c r="I163" i="1" s="1"/>
  <c r="O165" i="1"/>
  <c r="N165" i="1"/>
  <c r="M165" i="1"/>
  <c r="L164" i="1"/>
  <c r="K164" i="1"/>
  <c r="M164" i="1" s="1"/>
  <c r="J164" i="1"/>
  <c r="N164" i="1" s="1"/>
  <c r="I164" i="1"/>
  <c r="O164" i="1" s="1"/>
  <c r="O162" i="1"/>
  <c r="N162" i="1"/>
  <c r="M162" i="1"/>
  <c r="O161" i="1"/>
  <c r="N161" i="1"/>
  <c r="M161" i="1"/>
  <c r="O160" i="1"/>
  <c r="N160" i="1"/>
  <c r="M160" i="1"/>
  <c r="L159" i="1"/>
  <c r="L158" i="1" s="1"/>
  <c r="K159" i="1"/>
  <c r="K158" i="1" s="1"/>
  <c r="J159" i="1"/>
  <c r="I159" i="1"/>
  <c r="I158" i="1" s="1"/>
  <c r="J158" i="1"/>
  <c r="O157" i="1"/>
  <c r="N157" i="1"/>
  <c r="M157" i="1"/>
  <c r="O156" i="1"/>
  <c r="N156" i="1"/>
  <c r="M156" i="1"/>
  <c r="L155" i="1"/>
  <c r="K155" i="1"/>
  <c r="K154" i="1" s="1"/>
  <c r="J155" i="1"/>
  <c r="I155" i="1"/>
  <c r="L154" i="1"/>
  <c r="O153" i="1"/>
  <c r="N153" i="1"/>
  <c r="M153" i="1"/>
  <c r="O152" i="1"/>
  <c r="N152" i="1"/>
  <c r="M152" i="1"/>
  <c r="L151" i="1"/>
  <c r="L150" i="1" s="1"/>
  <c r="K151" i="1"/>
  <c r="J151" i="1"/>
  <c r="I151" i="1"/>
  <c r="I150" i="1" s="1"/>
  <c r="K150" i="1"/>
  <c r="J150" i="1"/>
  <c r="O149" i="1"/>
  <c r="N149" i="1"/>
  <c r="M149" i="1"/>
  <c r="O148" i="1"/>
  <c r="N148" i="1"/>
  <c r="M148" i="1"/>
  <c r="L147" i="1"/>
  <c r="K147" i="1"/>
  <c r="J147" i="1"/>
  <c r="I147" i="1"/>
  <c r="L146" i="1"/>
  <c r="K146" i="1"/>
  <c r="J146" i="1"/>
  <c r="N146" i="1" s="1"/>
  <c r="I146" i="1"/>
  <c r="O145" i="1"/>
  <c r="N145" i="1"/>
  <c r="M145" i="1"/>
  <c r="O144" i="1"/>
  <c r="N144" i="1"/>
  <c r="M144" i="1"/>
  <c r="O143" i="1"/>
  <c r="N143" i="1"/>
  <c r="M143" i="1"/>
  <c r="O142" i="1"/>
  <c r="N142" i="1"/>
  <c r="M142" i="1"/>
  <c r="O141" i="1"/>
  <c r="N141" i="1"/>
  <c r="M141" i="1"/>
  <c r="L140" i="1"/>
  <c r="L139" i="1" s="1"/>
  <c r="K140" i="1"/>
  <c r="J140" i="1"/>
  <c r="I140" i="1"/>
  <c r="K139" i="1"/>
  <c r="J139" i="1"/>
  <c r="I139" i="1"/>
  <c r="O138" i="1"/>
  <c r="N138" i="1"/>
  <c r="M138" i="1"/>
  <c r="O137" i="1"/>
  <c r="N137" i="1"/>
  <c r="M137" i="1"/>
  <c r="O136" i="1"/>
  <c r="N136" i="1"/>
  <c r="M136" i="1"/>
  <c r="O135" i="1"/>
  <c r="N135" i="1"/>
  <c r="M135" i="1"/>
  <c r="O134" i="1"/>
  <c r="N134" i="1"/>
  <c r="M134" i="1"/>
  <c r="O133" i="1"/>
  <c r="N133" i="1"/>
  <c r="M133" i="1"/>
  <c r="O132" i="1"/>
  <c r="N132" i="1"/>
  <c r="M132" i="1"/>
  <c r="O131" i="1"/>
  <c r="N131" i="1"/>
  <c r="M131" i="1"/>
  <c r="O130" i="1"/>
  <c r="N130" i="1"/>
  <c r="M130" i="1"/>
  <c r="O129" i="1"/>
  <c r="N129" i="1"/>
  <c r="M129" i="1"/>
  <c r="O128" i="1"/>
  <c r="N128" i="1"/>
  <c r="M128" i="1"/>
  <c r="O127" i="1"/>
  <c r="N127" i="1"/>
  <c r="M127" i="1"/>
  <c r="O126" i="1"/>
  <c r="N126" i="1"/>
  <c r="M126" i="1"/>
  <c r="L125" i="1"/>
  <c r="K125" i="1"/>
  <c r="K124" i="1" s="1"/>
  <c r="J125" i="1"/>
  <c r="J124" i="1" s="1"/>
  <c r="I125" i="1"/>
  <c r="I124" i="1" s="1"/>
  <c r="L124" i="1"/>
  <c r="O123" i="1"/>
  <c r="N123" i="1"/>
  <c r="M123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L112" i="1"/>
  <c r="K112" i="1"/>
  <c r="K111" i="1" s="1"/>
  <c r="J112" i="1"/>
  <c r="I112" i="1"/>
  <c r="I111" i="1" s="1"/>
  <c r="L111" i="1"/>
  <c r="O109" i="1"/>
  <c r="N109" i="1"/>
  <c r="M109" i="1"/>
  <c r="L108" i="1"/>
  <c r="K108" i="1"/>
  <c r="J108" i="1"/>
  <c r="I108" i="1"/>
  <c r="O108" i="1" s="1"/>
  <c r="O107" i="1"/>
  <c r="N107" i="1"/>
  <c r="M107" i="1"/>
  <c r="O106" i="1"/>
  <c r="N106" i="1"/>
  <c r="M106" i="1"/>
  <c r="O105" i="1"/>
  <c r="N105" i="1"/>
  <c r="M105" i="1"/>
  <c r="O104" i="1"/>
  <c r="N104" i="1"/>
  <c r="M104" i="1"/>
  <c r="O103" i="1"/>
  <c r="N103" i="1"/>
  <c r="M103" i="1"/>
  <c r="O102" i="1"/>
  <c r="N102" i="1"/>
  <c r="M102" i="1"/>
  <c r="L101" i="1"/>
  <c r="L100" i="1" s="1"/>
  <c r="K101" i="1"/>
  <c r="J101" i="1"/>
  <c r="I101" i="1"/>
  <c r="I100" i="1" s="1"/>
  <c r="O99" i="1"/>
  <c r="N99" i="1"/>
  <c r="M99" i="1"/>
  <c r="O98" i="1"/>
  <c r="N98" i="1"/>
  <c r="M98" i="1"/>
  <c r="L97" i="1"/>
  <c r="K97" i="1"/>
  <c r="M97" i="1" s="1"/>
  <c r="J97" i="1"/>
  <c r="N97" i="1" s="1"/>
  <c r="I97" i="1"/>
  <c r="I96" i="1" s="1"/>
  <c r="O96" i="1" s="1"/>
  <c r="L96" i="1"/>
  <c r="K96" i="1"/>
  <c r="M96" i="1" s="1"/>
  <c r="J96" i="1"/>
  <c r="N96" i="1" s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L89" i="1"/>
  <c r="K89" i="1"/>
  <c r="J89" i="1"/>
  <c r="I89" i="1"/>
  <c r="I88" i="1" s="1"/>
  <c r="L88" i="1"/>
  <c r="K88" i="1"/>
  <c r="J88" i="1"/>
  <c r="O87" i="1"/>
  <c r="N87" i="1"/>
  <c r="M87" i="1"/>
  <c r="O86" i="1"/>
  <c r="N86" i="1"/>
  <c r="M86" i="1"/>
  <c r="O85" i="1"/>
  <c r="N85" i="1"/>
  <c r="M85" i="1"/>
  <c r="O84" i="1"/>
  <c r="N84" i="1"/>
  <c r="M84" i="1"/>
  <c r="L83" i="1"/>
  <c r="K83" i="1"/>
  <c r="K82" i="1" s="1"/>
  <c r="J83" i="1"/>
  <c r="I83" i="1"/>
  <c r="L82" i="1"/>
  <c r="O81" i="1"/>
  <c r="N81" i="1"/>
  <c r="M81" i="1"/>
  <c r="L80" i="1"/>
  <c r="K80" i="1"/>
  <c r="M80" i="1" s="1"/>
  <c r="J80" i="1"/>
  <c r="N80" i="1" s="1"/>
  <c r="I80" i="1"/>
  <c r="O80" i="1" s="1"/>
  <c r="L79" i="1"/>
  <c r="K79" i="1"/>
  <c r="M79" i="1" s="1"/>
  <c r="J79" i="1"/>
  <c r="N79" i="1" s="1"/>
  <c r="I79" i="1"/>
  <c r="O79" i="1" s="1"/>
  <c r="O78" i="1"/>
  <c r="N78" i="1"/>
  <c r="M78" i="1"/>
  <c r="O77" i="1"/>
  <c r="N77" i="1"/>
  <c r="M77" i="1"/>
  <c r="O76" i="1"/>
  <c r="N76" i="1"/>
  <c r="M76" i="1"/>
  <c r="L75" i="1"/>
  <c r="K75" i="1"/>
  <c r="K74" i="1" s="1"/>
  <c r="J75" i="1"/>
  <c r="I75" i="1"/>
  <c r="I74" i="1" s="1"/>
  <c r="L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L68" i="1"/>
  <c r="K68" i="1"/>
  <c r="K67" i="1" s="1"/>
  <c r="J68" i="1"/>
  <c r="I68" i="1"/>
  <c r="L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L61" i="1"/>
  <c r="L60" i="1" s="1"/>
  <c r="K61" i="1"/>
  <c r="J61" i="1"/>
  <c r="I61" i="1"/>
  <c r="I60" i="1" s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L52" i="1"/>
  <c r="L51" i="1" s="1"/>
  <c r="L50" i="1" s="1"/>
  <c r="K52" i="1"/>
  <c r="K51" i="1" s="1"/>
  <c r="J52" i="1"/>
  <c r="I52" i="1"/>
  <c r="I51" i="1" s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L35" i="1"/>
  <c r="L34" i="1" s="1"/>
  <c r="L33" i="1" s="1"/>
  <c r="L32" i="1" s="1"/>
  <c r="K35" i="1"/>
  <c r="K34" i="1" s="1"/>
  <c r="J35" i="1"/>
  <c r="J34" i="1" s="1"/>
  <c r="I35" i="1"/>
  <c r="O31" i="1"/>
  <c r="N31" i="1"/>
  <c r="M31" i="1"/>
  <c r="O30" i="1"/>
  <c r="N30" i="1"/>
  <c r="M30" i="1"/>
  <c r="L29" i="1"/>
  <c r="K29" i="1"/>
  <c r="K28" i="1" s="1"/>
  <c r="J29" i="1"/>
  <c r="I29" i="1"/>
  <c r="O29" i="1" s="1"/>
  <c r="L28" i="1"/>
  <c r="J28" i="1"/>
  <c r="N28" i="1" s="1"/>
  <c r="L27" i="1"/>
  <c r="L26" i="1" s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L18" i="1"/>
  <c r="L17" i="1" s="1"/>
  <c r="K18" i="1"/>
  <c r="K17" i="1" s="1"/>
  <c r="J18" i="1"/>
  <c r="J17" i="1" s="1"/>
  <c r="I18" i="1"/>
  <c r="I17" i="1" s="1"/>
  <c r="O16" i="1"/>
  <c r="N16" i="1"/>
  <c r="M16" i="1"/>
  <c r="L15" i="1"/>
  <c r="L14" i="1" s="1"/>
  <c r="K15" i="1"/>
  <c r="J15" i="1"/>
  <c r="I15" i="1"/>
  <c r="I14" i="1" s="1"/>
  <c r="K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L8" i="1"/>
  <c r="L7" i="1" s="1"/>
  <c r="K8" i="1"/>
  <c r="K7" i="1" s="1"/>
  <c r="J8" i="1"/>
  <c r="J7" i="1" s="1"/>
  <c r="I8" i="1"/>
  <c r="O14" i="1" l="1"/>
  <c r="N108" i="1"/>
  <c r="L224" i="1"/>
  <c r="O257" i="1"/>
  <c r="O258" i="1"/>
  <c r="L263" i="1"/>
  <c r="O350" i="1"/>
  <c r="O498" i="1"/>
  <c r="O547" i="1"/>
  <c r="O578" i="1"/>
  <c r="O626" i="1"/>
  <c r="N627" i="1"/>
  <c r="O711" i="1"/>
  <c r="L825" i="1"/>
  <c r="L891" i="1"/>
  <c r="O940" i="1"/>
  <c r="O941" i="1"/>
  <c r="O956" i="1"/>
  <c r="O957" i="1"/>
  <c r="M965" i="1"/>
  <c r="M967" i="1"/>
  <c r="M970" i="1"/>
  <c r="M971" i="1"/>
  <c r="M1021" i="1"/>
  <c r="M1023" i="1"/>
  <c r="M1048" i="1"/>
  <c r="M1049" i="1"/>
  <c r="M1050" i="1"/>
  <c r="N15" i="1"/>
  <c r="M28" i="1"/>
  <c r="M108" i="1"/>
  <c r="N150" i="1"/>
  <c r="N257" i="1"/>
  <c r="N258" i="1"/>
  <c r="N498" i="1"/>
  <c r="N547" i="1"/>
  <c r="N548" i="1"/>
  <c r="N626" i="1"/>
  <c r="M627" i="1"/>
  <c r="O630" i="1"/>
  <c r="N671" i="1"/>
  <c r="O703" i="1"/>
  <c r="N711" i="1"/>
  <c r="O747" i="1"/>
  <c r="M754" i="1"/>
  <c r="N821" i="1"/>
  <c r="N842" i="1"/>
  <c r="L848" i="1"/>
  <c r="O854" i="1"/>
  <c r="O855" i="1"/>
  <c r="M867" i="1"/>
  <c r="N889" i="1"/>
  <c r="O916" i="1"/>
  <c r="M927" i="1"/>
  <c r="N940" i="1"/>
  <c r="N941" i="1"/>
  <c r="N956" i="1"/>
  <c r="N957" i="1"/>
  <c r="N1110" i="1"/>
  <c r="M14" i="1"/>
  <c r="M15" i="1"/>
  <c r="N232" i="1"/>
  <c r="M257" i="1"/>
  <c r="M258" i="1"/>
  <c r="L362" i="1"/>
  <c r="N415" i="1"/>
  <c r="L461" i="1"/>
  <c r="M498" i="1"/>
  <c r="N524" i="1"/>
  <c r="M547" i="1"/>
  <c r="M548" i="1"/>
  <c r="L642" i="1"/>
  <c r="M671" i="1"/>
  <c r="M711" i="1"/>
  <c r="N748" i="1"/>
  <c r="N818" i="1"/>
  <c r="N819" i="1"/>
  <c r="M842" i="1"/>
  <c r="N854" i="1"/>
  <c r="N855" i="1"/>
  <c r="M889" i="1"/>
  <c r="N916" i="1"/>
  <c r="N917" i="1"/>
  <c r="M940" i="1"/>
  <c r="M941" i="1"/>
  <c r="M956" i="1"/>
  <c r="M957" i="1"/>
  <c r="O970" i="1"/>
  <c r="O971" i="1"/>
  <c r="L1208" i="1"/>
  <c r="K626" i="1"/>
  <c r="M626" i="1" s="1"/>
  <c r="K747" i="1"/>
  <c r="M747" i="1" s="1"/>
  <c r="K815" i="1"/>
  <c r="M815" i="1" s="1"/>
  <c r="K881" i="1"/>
  <c r="M881" i="1" s="1"/>
  <c r="K953" i="1"/>
  <c r="M953" i="1" s="1"/>
  <c r="K100" i="1"/>
  <c r="K553" i="1"/>
  <c r="M553" i="1" s="1"/>
  <c r="K750" i="1"/>
  <c r="K726" i="1" s="1"/>
  <c r="K714" i="1"/>
  <c r="M714" i="1" s="1"/>
  <c r="K283" i="1"/>
  <c r="K332" i="1"/>
  <c r="K529" i="1"/>
  <c r="M529" i="1" s="1"/>
  <c r="K831" i="1"/>
  <c r="J943" i="1"/>
  <c r="N943" i="1" s="1"/>
  <c r="J332" i="1"/>
  <c r="J876" i="1"/>
  <c r="J902" i="1"/>
  <c r="N902" i="1" s="1"/>
  <c r="J629" i="1"/>
  <c r="N629" i="1" s="1"/>
  <c r="J919" i="1"/>
  <c r="N919" i="1" s="1"/>
  <c r="J224" i="1"/>
  <c r="J750" i="1"/>
  <c r="N750" i="1" s="1"/>
  <c r="J1208" i="1"/>
  <c r="J163" i="1"/>
  <c r="J866" i="1"/>
  <c r="N866" i="1" s="1"/>
  <c r="O1231" i="1"/>
  <c r="N1231" i="1"/>
  <c r="M1231" i="1"/>
  <c r="J1230" i="1"/>
  <c r="I1230" i="1"/>
  <c r="I1229" i="1" s="1"/>
  <c r="O1229" i="1" s="1"/>
  <c r="K1229" i="1"/>
  <c r="K1228" i="1" s="1"/>
  <c r="M1228" i="1" s="1"/>
  <c r="M1230" i="1"/>
  <c r="N1220" i="1"/>
  <c r="J1219" i="1"/>
  <c r="J1218" i="1" s="1"/>
  <c r="N1218" i="1" s="1"/>
  <c r="M1220" i="1"/>
  <c r="O1220" i="1"/>
  <c r="K1218" i="1"/>
  <c r="M1218" i="1" s="1"/>
  <c r="M1219" i="1"/>
  <c r="O1219" i="1"/>
  <c r="I1218" i="1"/>
  <c r="O1218" i="1" s="1"/>
  <c r="N1213" i="1"/>
  <c r="N1214" i="1"/>
  <c r="L1184" i="1"/>
  <c r="M1214" i="1"/>
  <c r="O1214" i="1"/>
  <c r="N1208" i="1"/>
  <c r="M1213" i="1"/>
  <c r="O1213" i="1"/>
  <c r="I1208" i="1"/>
  <c r="O1208" i="1" s="1"/>
  <c r="O1209" i="1"/>
  <c r="O1210" i="1"/>
  <c r="M1208" i="1"/>
  <c r="M1209" i="1"/>
  <c r="M1210" i="1"/>
  <c r="O1201" i="1"/>
  <c r="K1186" i="1"/>
  <c r="K1185" i="1" s="1"/>
  <c r="M1185" i="1" s="1"/>
  <c r="N1201" i="1"/>
  <c r="M1201" i="1"/>
  <c r="J1186" i="1"/>
  <c r="J1185" i="1" s="1"/>
  <c r="I1186" i="1"/>
  <c r="I1185" i="1" s="1"/>
  <c r="O1185" i="1" s="1"/>
  <c r="N1187" i="1"/>
  <c r="M1187" i="1"/>
  <c r="O1187" i="1"/>
  <c r="M1186" i="1"/>
  <c r="N1175" i="1"/>
  <c r="M1175" i="1"/>
  <c r="J1174" i="1"/>
  <c r="J1173" i="1" s="1"/>
  <c r="J1172" i="1" s="1"/>
  <c r="N1172" i="1" s="1"/>
  <c r="O1175" i="1"/>
  <c r="K1173" i="1"/>
  <c r="M1174" i="1"/>
  <c r="N1173" i="1"/>
  <c r="O1174" i="1"/>
  <c r="I1173" i="1"/>
  <c r="N1163" i="1"/>
  <c r="M1163" i="1"/>
  <c r="J1162" i="1"/>
  <c r="J1161" i="1" s="1"/>
  <c r="J1160" i="1" s="1"/>
  <c r="N1160" i="1" s="1"/>
  <c r="O1163" i="1"/>
  <c r="K1161" i="1"/>
  <c r="K1160" i="1" s="1"/>
  <c r="M1160" i="1" s="1"/>
  <c r="M1162" i="1"/>
  <c r="I1161" i="1"/>
  <c r="O1161" i="1" s="1"/>
  <c r="O1162" i="1"/>
  <c r="N1150" i="1"/>
  <c r="M1150" i="1"/>
  <c r="J1149" i="1"/>
  <c r="J1148" i="1" s="1"/>
  <c r="J1147" i="1" s="1"/>
  <c r="N1147" i="1" s="1"/>
  <c r="O1150" i="1"/>
  <c r="K1148" i="1"/>
  <c r="M1149" i="1"/>
  <c r="N1148" i="1"/>
  <c r="O1149" i="1"/>
  <c r="I1148" i="1"/>
  <c r="M1143" i="1"/>
  <c r="L1127" i="1"/>
  <c r="N1141" i="1"/>
  <c r="N1143" i="1"/>
  <c r="M1141" i="1"/>
  <c r="O1143" i="1"/>
  <c r="M1142" i="1"/>
  <c r="N1142" i="1"/>
  <c r="O1142" i="1"/>
  <c r="I1141" i="1"/>
  <c r="O1141" i="1" s="1"/>
  <c r="N1130" i="1"/>
  <c r="M1130" i="1"/>
  <c r="J1129" i="1"/>
  <c r="J1128" i="1" s="1"/>
  <c r="J1127" i="1" s="1"/>
  <c r="N1127" i="1" s="1"/>
  <c r="O1130" i="1"/>
  <c r="K1128" i="1"/>
  <c r="K1127" i="1" s="1"/>
  <c r="M1127" i="1" s="1"/>
  <c r="M1129" i="1"/>
  <c r="N1129" i="1"/>
  <c r="O1129" i="1"/>
  <c r="I1128" i="1"/>
  <c r="O1128" i="1" s="1"/>
  <c r="N1114" i="1"/>
  <c r="M1116" i="1"/>
  <c r="M1117" i="1"/>
  <c r="N1117" i="1"/>
  <c r="K1115" i="1"/>
  <c r="K1114" i="1" s="1"/>
  <c r="M1114" i="1" s="1"/>
  <c r="O1117" i="1"/>
  <c r="N1116" i="1"/>
  <c r="I1115" i="1"/>
  <c r="I1114" i="1" s="1"/>
  <c r="O1114" i="1" s="1"/>
  <c r="O1116" i="1"/>
  <c r="N1115" i="1"/>
  <c r="L1094" i="1"/>
  <c r="N1111" i="1"/>
  <c r="M1109" i="1"/>
  <c r="M1111" i="1"/>
  <c r="J1109" i="1"/>
  <c r="N1109" i="1" s="1"/>
  <c r="O1111" i="1"/>
  <c r="M1110" i="1"/>
  <c r="O1110" i="1"/>
  <c r="I1109" i="1"/>
  <c r="O1109" i="1" s="1"/>
  <c r="N1097" i="1"/>
  <c r="M1097" i="1"/>
  <c r="O1097" i="1"/>
  <c r="M1096" i="1"/>
  <c r="N1095" i="1"/>
  <c r="J1094" i="1"/>
  <c r="N1094" i="1" s="1"/>
  <c r="N1096" i="1"/>
  <c r="O1096" i="1"/>
  <c r="I1095" i="1"/>
  <c r="K1094" i="1"/>
  <c r="M1094" i="1" s="1"/>
  <c r="M1095" i="1"/>
  <c r="N1084" i="1"/>
  <c r="M1084" i="1"/>
  <c r="J1083" i="1"/>
  <c r="J1082" i="1" s="1"/>
  <c r="J1081" i="1" s="1"/>
  <c r="N1081" i="1" s="1"/>
  <c r="O1084" i="1"/>
  <c r="K1082" i="1"/>
  <c r="M1083" i="1"/>
  <c r="N1082" i="1"/>
  <c r="O1083" i="1"/>
  <c r="I1082" i="1"/>
  <c r="N1075" i="1"/>
  <c r="N1076" i="1"/>
  <c r="L1052" i="1"/>
  <c r="M1075" i="1"/>
  <c r="M1076" i="1"/>
  <c r="K1074" i="1"/>
  <c r="M1074" i="1" s="1"/>
  <c r="J1074" i="1"/>
  <c r="N1074" i="1" s="1"/>
  <c r="O1076" i="1"/>
  <c r="I1074" i="1"/>
  <c r="O1074" i="1" s="1"/>
  <c r="O1075" i="1"/>
  <c r="N1069" i="1"/>
  <c r="O1069" i="1"/>
  <c r="O1070" i="1"/>
  <c r="N1070" i="1"/>
  <c r="M1069" i="1"/>
  <c r="M1070" i="1"/>
  <c r="N1065" i="1"/>
  <c r="M1065" i="1"/>
  <c r="M1067" i="1"/>
  <c r="M1066" i="1"/>
  <c r="N1066" i="1"/>
  <c r="I1065" i="1"/>
  <c r="O1065" i="1" s="1"/>
  <c r="N1055" i="1"/>
  <c r="M1055" i="1"/>
  <c r="J1054" i="1"/>
  <c r="J1053" i="1" s="1"/>
  <c r="O1055" i="1"/>
  <c r="K1053" i="1"/>
  <c r="M1054" i="1"/>
  <c r="N1053" i="1"/>
  <c r="O1054" i="1"/>
  <c r="I1053" i="1"/>
  <c r="L1030" i="1"/>
  <c r="N1043" i="1"/>
  <c r="N1045" i="1"/>
  <c r="M1043" i="1"/>
  <c r="M1045" i="1"/>
  <c r="O1045" i="1"/>
  <c r="M1044" i="1"/>
  <c r="N1044" i="1"/>
  <c r="O1044" i="1"/>
  <c r="I1043" i="1"/>
  <c r="O1043" i="1" s="1"/>
  <c r="N1033" i="1"/>
  <c r="M1032" i="1"/>
  <c r="M1033" i="1"/>
  <c r="K1031" i="1"/>
  <c r="M1031" i="1" s="1"/>
  <c r="O1033" i="1"/>
  <c r="N1031" i="1"/>
  <c r="J1030" i="1"/>
  <c r="N1030" i="1" s="1"/>
  <c r="N1032" i="1"/>
  <c r="O1032" i="1"/>
  <c r="I1031" i="1"/>
  <c r="N1027" i="1"/>
  <c r="M1025" i="1"/>
  <c r="M1027" i="1"/>
  <c r="M1026" i="1"/>
  <c r="N1026" i="1"/>
  <c r="I1025" i="1"/>
  <c r="O1025" i="1" s="1"/>
  <c r="L1005" i="1"/>
  <c r="J1021" i="1"/>
  <c r="N1021" i="1" s="1"/>
  <c r="O1023" i="1"/>
  <c r="M1022" i="1"/>
  <c r="O1022" i="1"/>
  <c r="I1021" i="1"/>
  <c r="O1021" i="1" s="1"/>
  <c r="M1008" i="1"/>
  <c r="N1008" i="1"/>
  <c r="O1008" i="1"/>
  <c r="M1007" i="1"/>
  <c r="K1006" i="1"/>
  <c r="J1006" i="1"/>
  <c r="N1007" i="1"/>
  <c r="O1007" i="1"/>
  <c r="I1006" i="1"/>
  <c r="L986" i="1"/>
  <c r="N1002" i="1"/>
  <c r="M1000" i="1"/>
  <c r="M1002" i="1"/>
  <c r="J1000" i="1"/>
  <c r="N1000" i="1" s="1"/>
  <c r="O1002" i="1"/>
  <c r="M1001" i="1"/>
  <c r="O1001" i="1"/>
  <c r="I1000" i="1"/>
  <c r="O1000" i="1" s="1"/>
  <c r="N989" i="1"/>
  <c r="M989" i="1"/>
  <c r="O989" i="1"/>
  <c r="M987" i="1"/>
  <c r="K986" i="1"/>
  <c r="M986" i="1" s="1"/>
  <c r="M988" i="1"/>
  <c r="N987" i="1"/>
  <c r="J986" i="1"/>
  <c r="N986" i="1" s="1"/>
  <c r="N988" i="1"/>
  <c r="O988" i="1"/>
  <c r="I987" i="1"/>
  <c r="N974" i="1"/>
  <c r="M974" i="1"/>
  <c r="J973" i="1"/>
  <c r="J969" i="1" s="1"/>
  <c r="N969" i="1" s="1"/>
  <c r="O974" i="1"/>
  <c r="M973" i="1"/>
  <c r="K969" i="1"/>
  <c r="N973" i="1"/>
  <c r="O973" i="1"/>
  <c r="I969" i="1"/>
  <c r="O969" i="1" s="1"/>
  <c r="M969" i="1"/>
  <c r="J965" i="1"/>
  <c r="N965" i="1" s="1"/>
  <c r="O967" i="1"/>
  <c r="M966" i="1"/>
  <c r="O966" i="1"/>
  <c r="I965" i="1"/>
  <c r="O965" i="1" s="1"/>
  <c r="N959" i="1"/>
  <c r="N960" i="1"/>
  <c r="M959" i="1"/>
  <c r="M960" i="1"/>
  <c r="O960" i="1"/>
  <c r="L911" i="1"/>
  <c r="O946" i="1"/>
  <c r="N946" i="1"/>
  <c r="M946" i="1"/>
  <c r="M947" i="1"/>
  <c r="N947" i="1"/>
  <c r="O947" i="1"/>
  <c r="O944" i="1"/>
  <c r="N932" i="1"/>
  <c r="O932" i="1"/>
  <c r="N933" i="1"/>
  <c r="M932" i="1"/>
  <c r="M933" i="1"/>
  <c r="O933" i="1"/>
  <c r="O922" i="1"/>
  <c r="O923" i="1"/>
  <c r="N923" i="1"/>
  <c r="M922" i="1"/>
  <c r="M923" i="1"/>
  <c r="J911" i="1"/>
  <c r="O917" i="1"/>
  <c r="K911" i="1"/>
  <c r="N913" i="1"/>
  <c r="M913" i="1"/>
  <c r="O913" i="1"/>
  <c r="M912" i="1"/>
  <c r="N912" i="1"/>
  <c r="I911" i="1"/>
  <c r="O912" i="1"/>
  <c r="O905" i="1"/>
  <c r="M905" i="1"/>
  <c r="N905" i="1"/>
  <c r="M902" i="1"/>
  <c r="I902" i="1"/>
  <c r="O902" i="1" s="1"/>
  <c r="M895" i="1"/>
  <c r="N891" i="1"/>
  <c r="K891" i="1"/>
  <c r="M891" i="1" s="1"/>
  <c r="N895" i="1"/>
  <c r="O895" i="1"/>
  <c r="O891" i="1"/>
  <c r="O892" i="1"/>
  <c r="N886" i="1"/>
  <c r="O886" i="1"/>
  <c r="M886" i="1"/>
  <c r="N881" i="1"/>
  <c r="O881" i="1"/>
  <c r="O882" i="1"/>
  <c r="N876" i="1"/>
  <c r="O876" i="1"/>
  <c r="M876" i="1"/>
  <c r="O877" i="1"/>
  <c r="N871" i="1"/>
  <c r="I871" i="1"/>
  <c r="N872" i="1"/>
  <c r="M871" i="1"/>
  <c r="M872" i="1"/>
  <c r="O871" i="1"/>
  <c r="I866" i="1"/>
  <c r="O866" i="1"/>
  <c r="M866" i="1"/>
  <c r="N861" i="1"/>
  <c r="O864" i="1"/>
  <c r="M861" i="1"/>
  <c r="O861" i="1"/>
  <c r="O862" i="1"/>
  <c r="L847" i="1"/>
  <c r="N857" i="1"/>
  <c r="N858" i="1"/>
  <c r="M857" i="1"/>
  <c r="M858" i="1"/>
  <c r="I847" i="1"/>
  <c r="N848" i="1"/>
  <c r="O848" i="1"/>
  <c r="O849" i="1"/>
  <c r="N849" i="1"/>
  <c r="M848" i="1"/>
  <c r="M849" i="1"/>
  <c r="N844" i="1"/>
  <c r="M844" i="1"/>
  <c r="N837" i="1"/>
  <c r="M837" i="1"/>
  <c r="J831" i="1"/>
  <c r="N831" i="1" s="1"/>
  <c r="I831" i="1"/>
  <c r="O831" i="1" s="1"/>
  <c r="O832" i="1"/>
  <c r="N832" i="1"/>
  <c r="M831" i="1"/>
  <c r="M832" i="1"/>
  <c r="N828" i="1"/>
  <c r="M828" i="1"/>
  <c r="K825" i="1"/>
  <c r="M825" i="1" s="1"/>
  <c r="J825" i="1"/>
  <c r="N825" i="1" s="1"/>
  <c r="I825" i="1"/>
  <c r="O825" i="1" s="1"/>
  <c r="O821" i="1"/>
  <c r="O822" i="1"/>
  <c r="N822" i="1"/>
  <c r="M821" i="1"/>
  <c r="M822" i="1"/>
  <c r="O811" i="1"/>
  <c r="N811" i="1"/>
  <c r="M811" i="1"/>
  <c r="J810" i="1"/>
  <c r="N810" i="1" s="1"/>
  <c r="I810" i="1"/>
  <c r="O810" i="1" s="1"/>
  <c r="K810" i="1"/>
  <c r="M810" i="1" s="1"/>
  <c r="N805" i="1"/>
  <c r="N806" i="1"/>
  <c r="M805" i="1"/>
  <c r="M806" i="1"/>
  <c r="O806" i="1"/>
  <c r="O791" i="1"/>
  <c r="N792" i="1"/>
  <c r="M791" i="1"/>
  <c r="M792" i="1"/>
  <c r="J791" i="1"/>
  <c r="N791" i="1" s="1"/>
  <c r="O792" i="1"/>
  <c r="O787" i="1"/>
  <c r="O788" i="1"/>
  <c r="N788" i="1"/>
  <c r="M787" i="1"/>
  <c r="M788" i="1"/>
  <c r="O782" i="1"/>
  <c r="N782" i="1"/>
  <c r="N783" i="1"/>
  <c r="M782" i="1"/>
  <c r="M783" i="1"/>
  <c r="O783" i="1"/>
  <c r="O773" i="1"/>
  <c r="N773" i="1"/>
  <c r="N774" i="1"/>
  <c r="M773" i="1"/>
  <c r="M774" i="1"/>
  <c r="O774" i="1"/>
  <c r="N767" i="1"/>
  <c r="O767" i="1"/>
  <c r="N768" i="1"/>
  <c r="M767" i="1"/>
  <c r="M768" i="1"/>
  <c r="O768" i="1"/>
  <c r="O759" i="1"/>
  <c r="M759" i="1"/>
  <c r="I756" i="1"/>
  <c r="O756" i="1" s="1"/>
  <c r="N759" i="1"/>
  <c r="N756" i="1"/>
  <c r="M756" i="1"/>
  <c r="L726" i="1"/>
  <c r="O754" i="1"/>
  <c r="O750" i="1"/>
  <c r="O751" i="1"/>
  <c r="N751" i="1"/>
  <c r="M751" i="1"/>
  <c r="O748" i="1"/>
  <c r="N738" i="1"/>
  <c r="M738" i="1"/>
  <c r="J737" i="1"/>
  <c r="O738" i="1"/>
  <c r="M737" i="1"/>
  <c r="O737" i="1"/>
  <c r="N727" i="1"/>
  <c r="N728" i="1"/>
  <c r="O727" i="1"/>
  <c r="O728" i="1"/>
  <c r="M727" i="1"/>
  <c r="M728" i="1"/>
  <c r="N720" i="1"/>
  <c r="N721" i="1"/>
  <c r="O720" i="1"/>
  <c r="O721" i="1"/>
  <c r="M720" i="1"/>
  <c r="M721" i="1"/>
  <c r="J713" i="1"/>
  <c r="K713" i="1"/>
  <c r="M717" i="1"/>
  <c r="I713" i="1"/>
  <c r="O713" i="1" s="1"/>
  <c r="N713" i="1"/>
  <c r="M713" i="1"/>
  <c r="O707" i="1"/>
  <c r="K707" i="1"/>
  <c r="M707" i="1" s="1"/>
  <c r="N707" i="1"/>
  <c r="N708" i="1"/>
  <c r="M708" i="1"/>
  <c r="O704" i="1"/>
  <c r="O694" i="1"/>
  <c r="O695" i="1"/>
  <c r="N694" i="1"/>
  <c r="N695" i="1"/>
  <c r="M694" i="1"/>
  <c r="M695" i="1"/>
  <c r="N684" i="1"/>
  <c r="O684" i="1"/>
  <c r="M684" i="1"/>
  <c r="O679" i="1"/>
  <c r="N679" i="1"/>
  <c r="M679" i="1"/>
  <c r="O673" i="1"/>
  <c r="N673" i="1"/>
  <c r="M673" i="1"/>
  <c r="N668" i="1"/>
  <c r="M668" i="1"/>
  <c r="O665" i="1"/>
  <c r="N665" i="1"/>
  <c r="M665" i="1"/>
  <c r="O660" i="1"/>
  <c r="O657" i="1"/>
  <c r="I642" i="1"/>
  <c r="O642" i="1" s="1"/>
  <c r="J642" i="1"/>
  <c r="N642" i="1" s="1"/>
  <c r="M646" i="1"/>
  <c r="K642" i="1"/>
  <c r="M642" i="1" s="1"/>
  <c r="N646" i="1"/>
  <c r="O646" i="1"/>
  <c r="N632" i="1"/>
  <c r="O633" i="1"/>
  <c r="N633" i="1"/>
  <c r="M632" i="1"/>
  <c r="M633" i="1"/>
  <c r="I632" i="1"/>
  <c r="O632" i="1" s="1"/>
  <c r="M624" i="1"/>
  <c r="O615" i="1"/>
  <c r="N616" i="1"/>
  <c r="M615" i="1"/>
  <c r="M616" i="1"/>
  <c r="J615" i="1"/>
  <c r="N615" i="1" s="1"/>
  <c r="O616" i="1"/>
  <c r="N604" i="1"/>
  <c r="M604" i="1"/>
  <c r="M605" i="1"/>
  <c r="O604" i="1"/>
  <c r="N605" i="1"/>
  <c r="O605" i="1"/>
  <c r="O602" i="1"/>
  <c r="N595" i="1"/>
  <c r="O595" i="1"/>
  <c r="N596" i="1"/>
  <c r="M595" i="1"/>
  <c r="M596" i="1"/>
  <c r="O596" i="1"/>
  <c r="J584" i="1"/>
  <c r="J583" i="1" s="1"/>
  <c r="L584" i="1"/>
  <c r="L583" i="1" s="1"/>
  <c r="I584" i="1"/>
  <c r="O584" i="1" s="1"/>
  <c r="M585" i="1"/>
  <c r="N585" i="1"/>
  <c r="O585" i="1"/>
  <c r="M584" i="1"/>
  <c r="N584" i="1"/>
  <c r="N578" i="1"/>
  <c r="O579" i="1"/>
  <c r="N579" i="1"/>
  <c r="M578" i="1"/>
  <c r="M579" i="1"/>
  <c r="O575" i="1"/>
  <c r="N575" i="1"/>
  <c r="M575" i="1"/>
  <c r="N572" i="1"/>
  <c r="M572" i="1"/>
  <c r="M569" i="1"/>
  <c r="O566" i="1"/>
  <c r="N566" i="1"/>
  <c r="M566" i="1"/>
  <c r="K559" i="1"/>
  <c r="J559" i="1"/>
  <c r="I559" i="1"/>
  <c r="L559" i="1"/>
  <c r="M563" i="1"/>
  <c r="N563" i="1"/>
  <c r="O563" i="1"/>
  <c r="N560" i="1"/>
  <c r="M560" i="1"/>
  <c r="O553" i="1"/>
  <c r="J553" i="1"/>
  <c r="N553" i="1" s="1"/>
  <c r="O557" i="1"/>
  <c r="O554" i="1"/>
  <c r="O548" i="1"/>
  <c r="N542" i="1"/>
  <c r="N543" i="1"/>
  <c r="M542" i="1"/>
  <c r="M543" i="1"/>
  <c r="O542" i="1"/>
  <c r="O543" i="1"/>
  <c r="N536" i="1"/>
  <c r="N537" i="1"/>
  <c r="M536" i="1"/>
  <c r="M537" i="1"/>
  <c r="O537" i="1"/>
  <c r="M532" i="1"/>
  <c r="J529" i="1"/>
  <c r="N529" i="1" s="1"/>
  <c r="O532" i="1"/>
  <c r="O529" i="1"/>
  <c r="N526" i="1"/>
  <c r="M526" i="1"/>
  <c r="N519" i="1"/>
  <c r="M519" i="1"/>
  <c r="O512" i="1"/>
  <c r="N512" i="1"/>
  <c r="M512" i="1"/>
  <c r="O506" i="1"/>
  <c r="N503" i="1"/>
  <c r="M503" i="1"/>
  <c r="O500" i="1"/>
  <c r="N500" i="1"/>
  <c r="M500" i="1"/>
  <c r="L478" i="1"/>
  <c r="O491" i="1"/>
  <c r="J478" i="1"/>
  <c r="I478" i="1"/>
  <c r="M481" i="1"/>
  <c r="K478" i="1"/>
  <c r="N481" i="1"/>
  <c r="O481" i="1"/>
  <c r="O469" i="1"/>
  <c r="M469" i="1"/>
  <c r="J461" i="1"/>
  <c r="N461" i="1" s="1"/>
  <c r="I461" i="1"/>
  <c r="O461" i="1" s="1"/>
  <c r="N462" i="1"/>
  <c r="M461" i="1"/>
  <c r="M462" i="1"/>
  <c r="O462" i="1"/>
  <c r="J443" i="1"/>
  <c r="N455" i="1"/>
  <c r="M455" i="1"/>
  <c r="M446" i="1"/>
  <c r="O446" i="1"/>
  <c r="I443" i="1"/>
  <c r="O443" i="1" s="1"/>
  <c r="N443" i="1"/>
  <c r="K443" i="1"/>
  <c r="M443" i="1" s="1"/>
  <c r="N446" i="1"/>
  <c r="O435" i="1"/>
  <c r="N436" i="1"/>
  <c r="M435" i="1"/>
  <c r="M436" i="1"/>
  <c r="J435" i="1"/>
  <c r="N435" i="1" s="1"/>
  <c r="O436" i="1"/>
  <c r="O427" i="1"/>
  <c r="O428" i="1"/>
  <c r="O417" i="1"/>
  <c r="N417" i="1"/>
  <c r="N418" i="1"/>
  <c r="M417" i="1"/>
  <c r="M418" i="1"/>
  <c r="O418" i="1"/>
  <c r="J406" i="1"/>
  <c r="N406" i="1" s="1"/>
  <c r="I406" i="1"/>
  <c r="O406" i="1"/>
  <c r="O407" i="1"/>
  <c r="N407" i="1"/>
  <c r="M406" i="1"/>
  <c r="M407" i="1"/>
  <c r="O398" i="1"/>
  <c r="N398" i="1"/>
  <c r="M398" i="1"/>
  <c r="O399" i="1"/>
  <c r="N399" i="1"/>
  <c r="M399" i="1"/>
  <c r="N394" i="1"/>
  <c r="L372" i="1"/>
  <c r="M393" i="1"/>
  <c r="J393" i="1"/>
  <c r="N393" i="1" s="1"/>
  <c r="M394" i="1"/>
  <c r="I393" i="1"/>
  <c r="O393" i="1" s="1"/>
  <c r="O383" i="1"/>
  <c r="O384" i="1"/>
  <c r="N383" i="1"/>
  <c r="M383" i="1"/>
  <c r="M384" i="1"/>
  <c r="N384" i="1"/>
  <c r="N374" i="1"/>
  <c r="M374" i="1"/>
  <c r="K373" i="1"/>
  <c r="J373" i="1"/>
  <c r="O374" i="1"/>
  <c r="O373" i="1"/>
  <c r="O369" i="1"/>
  <c r="J362" i="1"/>
  <c r="I362" i="1"/>
  <c r="O362" i="1" s="1"/>
  <c r="N362" i="1"/>
  <c r="N363" i="1"/>
  <c r="M362" i="1"/>
  <c r="M363" i="1"/>
  <c r="N357" i="1"/>
  <c r="O357" i="1"/>
  <c r="O358" i="1"/>
  <c r="N358" i="1"/>
  <c r="M357" i="1"/>
  <c r="M358" i="1"/>
  <c r="N352" i="1"/>
  <c r="N353" i="1"/>
  <c r="M352" i="1"/>
  <c r="M353" i="1"/>
  <c r="O353" i="1"/>
  <c r="O342" i="1"/>
  <c r="N332" i="1"/>
  <c r="M332" i="1"/>
  <c r="O332" i="1"/>
  <c r="N333" i="1"/>
  <c r="M333" i="1"/>
  <c r="O333" i="1"/>
  <c r="O326" i="1"/>
  <c r="N327" i="1"/>
  <c r="M326" i="1"/>
  <c r="J326" i="1"/>
  <c r="N326" i="1" s="1"/>
  <c r="M327" i="1"/>
  <c r="O327" i="1"/>
  <c r="N319" i="1"/>
  <c r="M319" i="1"/>
  <c r="L301" i="1"/>
  <c r="L295" i="1" s="1"/>
  <c r="O312" i="1"/>
  <c r="N309" i="1"/>
  <c r="M309" i="1"/>
  <c r="K301" i="1"/>
  <c r="M301" i="1" s="1"/>
  <c r="O302" i="1"/>
  <c r="N302" i="1"/>
  <c r="M302" i="1"/>
  <c r="J301" i="1"/>
  <c r="N301" i="1" s="1"/>
  <c r="I301" i="1"/>
  <c r="N297" i="1"/>
  <c r="M297" i="1"/>
  <c r="J296" i="1"/>
  <c r="O297" i="1"/>
  <c r="M296" i="1"/>
  <c r="O296" i="1"/>
  <c r="N292" i="1"/>
  <c r="M292" i="1"/>
  <c r="O284" i="1"/>
  <c r="N284" i="1"/>
  <c r="M284" i="1"/>
  <c r="J283" i="1"/>
  <c r="I283" i="1"/>
  <c r="K282" i="1"/>
  <c r="M282" i="1" s="1"/>
  <c r="M283" i="1"/>
  <c r="O276" i="1"/>
  <c r="O277" i="1"/>
  <c r="N276" i="1"/>
  <c r="N277" i="1"/>
  <c r="M276" i="1"/>
  <c r="M277" i="1"/>
  <c r="O268" i="1"/>
  <c r="N263" i="1"/>
  <c r="M263" i="1"/>
  <c r="M268" i="1"/>
  <c r="N268" i="1"/>
  <c r="I263" i="1"/>
  <c r="O263" i="1" s="1"/>
  <c r="O264" i="1"/>
  <c r="N251" i="1"/>
  <c r="N252" i="1"/>
  <c r="M251" i="1"/>
  <c r="O251" i="1"/>
  <c r="M252" i="1"/>
  <c r="O252" i="1"/>
  <c r="K236" i="1"/>
  <c r="M236" i="1" s="1"/>
  <c r="O247" i="1"/>
  <c r="O244" i="1"/>
  <c r="O241" i="1"/>
  <c r="I236" i="1"/>
  <c r="O236" i="1" s="1"/>
  <c r="N237" i="1"/>
  <c r="J236" i="1"/>
  <c r="N236" i="1" s="1"/>
  <c r="M237" i="1"/>
  <c r="O237" i="1"/>
  <c r="L223" i="1"/>
  <c r="N233" i="1"/>
  <c r="M232" i="1"/>
  <c r="M233" i="1"/>
  <c r="O233" i="1"/>
  <c r="M228" i="1"/>
  <c r="K224" i="1"/>
  <c r="K223" i="1" s="1"/>
  <c r="N228" i="1"/>
  <c r="O228" i="1"/>
  <c r="O224" i="1"/>
  <c r="O225" i="1"/>
  <c r="N225" i="1"/>
  <c r="M225" i="1"/>
  <c r="N224" i="1"/>
  <c r="I223" i="1"/>
  <c r="O209" i="1"/>
  <c r="N209" i="1"/>
  <c r="M209" i="1"/>
  <c r="J208" i="1"/>
  <c r="I208" i="1"/>
  <c r="K207" i="1"/>
  <c r="M207" i="1" s="1"/>
  <c r="M208" i="1"/>
  <c r="O203" i="1"/>
  <c r="N203" i="1"/>
  <c r="M203" i="1"/>
  <c r="J202" i="1"/>
  <c r="I202" i="1"/>
  <c r="K201" i="1"/>
  <c r="M201" i="1" s="1"/>
  <c r="M202" i="1"/>
  <c r="N198" i="1"/>
  <c r="M198" i="1"/>
  <c r="I193" i="1"/>
  <c r="L182" i="1"/>
  <c r="O193" i="1"/>
  <c r="N194" i="1"/>
  <c r="M194" i="1"/>
  <c r="K193" i="1"/>
  <c r="M193" i="1" s="1"/>
  <c r="J193" i="1"/>
  <c r="N193" i="1" s="1"/>
  <c r="O194" i="1"/>
  <c r="N184" i="1"/>
  <c r="M184" i="1"/>
  <c r="J183" i="1"/>
  <c r="J182" i="1" s="1"/>
  <c r="O184" i="1"/>
  <c r="M183" i="1"/>
  <c r="O183" i="1"/>
  <c r="I182" i="1"/>
  <c r="O175" i="1"/>
  <c r="N163" i="1"/>
  <c r="M166" i="1"/>
  <c r="K163" i="1"/>
  <c r="M163" i="1" s="1"/>
  <c r="N166" i="1"/>
  <c r="O166" i="1"/>
  <c r="O163" i="1"/>
  <c r="N158" i="1"/>
  <c r="O158" i="1"/>
  <c r="N159" i="1"/>
  <c r="M158" i="1"/>
  <c r="M159" i="1"/>
  <c r="O159" i="1"/>
  <c r="O155" i="1"/>
  <c r="N155" i="1"/>
  <c r="M154" i="1"/>
  <c r="J154" i="1"/>
  <c r="N154" i="1" s="1"/>
  <c r="M155" i="1"/>
  <c r="I154" i="1"/>
  <c r="O154" i="1" s="1"/>
  <c r="O150" i="1"/>
  <c r="N151" i="1"/>
  <c r="M150" i="1"/>
  <c r="M151" i="1"/>
  <c r="O151" i="1"/>
  <c r="O146" i="1"/>
  <c r="O147" i="1"/>
  <c r="N147" i="1"/>
  <c r="M146" i="1"/>
  <c r="M147" i="1"/>
  <c r="N139" i="1"/>
  <c r="N140" i="1"/>
  <c r="O139" i="1"/>
  <c r="O140" i="1"/>
  <c r="M139" i="1"/>
  <c r="M140" i="1"/>
  <c r="O124" i="1"/>
  <c r="M124" i="1"/>
  <c r="N124" i="1"/>
  <c r="M125" i="1"/>
  <c r="N125" i="1"/>
  <c r="O125" i="1"/>
  <c r="L110" i="1"/>
  <c r="N112" i="1"/>
  <c r="M112" i="1"/>
  <c r="J111" i="1"/>
  <c r="O112" i="1"/>
  <c r="M111" i="1"/>
  <c r="I110" i="1"/>
  <c r="O111" i="1"/>
  <c r="O100" i="1"/>
  <c r="N101" i="1"/>
  <c r="M100" i="1"/>
  <c r="M101" i="1"/>
  <c r="J100" i="1"/>
  <c r="N100" i="1" s="1"/>
  <c r="O101" i="1"/>
  <c r="O97" i="1"/>
  <c r="O88" i="1"/>
  <c r="N88" i="1"/>
  <c r="M88" i="1"/>
  <c r="M89" i="1"/>
  <c r="N89" i="1"/>
  <c r="O89" i="1"/>
  <c r="O83" i="1"/>
  <c r="N83" i="1"/>
  <c r="M82" i="1"/>
  <c r="M83" i="1"/>
  <c r="J82" i="1"/>
  <c r="N82" i="1" s="1"/>
  <c r="I82" i="1"/>
  <c r="O82" i="1" s="1"/>
  <c r="O74" i="1"/>
  <c r="N75" i="1"/>
  <c r="M74" i="1"/>
  <c r="M75" i="1"/>
  <c r="J74" i="1"/>
  <c r="N74" i="1" s="1"/>
  <c r="O75" i="1"/>
  <c r="L59" i="1"/>
  <c r="O68" i="1"/>
  <c r="N68" i="1"/>
  <c r="M67" i="1"/>
  <c r="M68" i="1"/>
  <c r="J67" i="1"/>
  <c r="N67" i="1" s="1"/>
  <c r="I67" i="1"/>
  <c r="O67" i="1" s="1"/>
  <c r="N61" i="1"/>
  <c r="M61" i="1"/>
  <c r="K60" i="1"/>
  <c r="J60" i="1"/>
  <c r="O61" i="1"/>
  <c r="O60" i="1"/>
  <c r="N52" i="1"/>
  <c r="M52" i="1"/>
  <c r="J51" i="1"/>
  <c r="J50" i="1" s="1"/>
  <c r="N50" i="1" s="1"/>
  <c r="O52" i="1"/>
  <c r="K50" i="1"/>
  <c r="M51" i="1"/>
  <c r="O51" i="1"/>
  <c r="I50" i="1"/>
  <c r="O35" i="1"/>
  <c r="M35" i="1"/>
  <c r="N35" i="1"/>
  <c r="I34" i="1"/>
  <c r="I33" i="1" s="1"/>
  <c r="O33" i="1" s="1"/>
  <c r="K33" i="1"/>
  <c r="K32" i="1" s="1"/>
  <c r="M32" i="1" s="1"/>
  <c r="M34" i="1"/>
  <c r="N34" i="1"/>
  <c r="J33" i="1"/>
  <c r="N29" i="1"/>
  <c r="M29" i="1"/>
  <c r="K27" i="1"/>
  <c r="M27" i="1" s="1"/>
  <c r="J27" i="1"/>
  <c r="N27" i="1" s="1"/>
  <c r="I28" i="1"/>
  <c r="O28" i="1" s="1"/>
  <c r="I27" i="1"/>
  <c r="O27" i="1" s="1"/>
  <c r="M17" i="1"/>
  <c r="N17" i="1"/>
  <c r="O17" i="1"/>
  <c r="L6" i="1"/>
  <c r="L5" i="1" s="1"/>
  <c r="M18" i="1"/>
  <c r="N18" i="1"/>
  <c r="O18" i="1"/>
  <c r="K6" i="1"/>
  <c r="K5" i="1" s="1"/>
  <c r="J14" i="1"/>
  <c r="N14" i="1" s="1"/>
  <c r="O15" i="1"/>
  <c r="O8" i="1"/>
  <c r="M8" i="1"/>
  <c r="N8" i="1"/>
  <c r="I7" i="1"/>
  <c r="O7" i="1" s="1"/>
  <c r="M7" i="1"/>
  <c r="J6" i="1"/>
  <c r="J5" i="1" s="1"/>
  <c r="N7" i="1"/>
  <c r="K26" i="1" l="1"/>
  <c r="M26" i="1" s="1"/>
  <c r="K583" i="1"/>
  <c r="M750" i="1"/>
  <c r="M1115" i="1"/>
  <c r="J847" i="1"/>
  <c r="N1162" i="1"/>
  <c r="J26" i="1"/>
  <c r="N26" i="1" s="1"/>
  <c r="N183" i="1"/>
  <c r="J1184" i="1"/>
  <c r="N1184" i="1" s="1"/>
  <c r="N5" i="1"/>
  <c r="N1219" i="1"/>
  <c r="I1228" i="1"/>
  <c r="O1228" i="1" s="1"/>
  <c r="O1230" i="1"/>
  <c r="M1229" i="1"/>
  <c r="N1230" i="1"/>
  <c r="J1229" i="1"/>
  <c r="K1184" i="1"/>
  <c r="M1184" i="1"/>
  <c r="N1186" i="1"/>
  <c r="N1185" i="1"/>
  <c r="O1186" i="1"/>
  <c r="I1184" i="1"/>
  <c r="O1184" i="1" s="1"/>
  <c r="N1174" i="1"/>
  <c r="M1173" i="1"/>
  <c r="K1172" i="1"/>
  <c r="M1172" i="1" s="1"/>
  <c r="O1173" i="1"/>
  <c r="I1172" i="1"/>
  <c r="O1172" i="1" s="1"/>
  <c r="I1160" i="1"/>
  <c r="O1160" i="1" s="1"/>
  <c r="N1161" i="1"/>
  <c r="M1161" i="1"/>
  <c r="N1149" i="1"/>
  <c r="M1148" i="1"/>
  <c r="K1147" i="1"/>
  <c r="M1147" i="1" s="1"/>
  <c r="O1148" i="1"/>
  <c r="I1147" i="1"/>
  <c r="O1147" i="1" s="1"/>
  <c r="N1128" i="1"/>
  <c r="M1128" i="1"/>
  <c r="I1127" i="1"/>
  <c r="O1127" i="1" s="1"/>
  <c r="O1115" i="1"/>
  <c r="O1095" i="1"/>
  <c r="I1094" i="1"/>
  <c r="O1094" i="1" s="1"/>
  <c r="N1083" i="1"/>
  <c r="M1082" i="1"/>
  <c r="K1081" i="1"/>
  <c r="M1081" i="1" s="1"/>
  <c r="O1082" i="1"/>
  <c r="I1081" i="1"/>
  <c r="O1081" i="1" s="1"/>
  <c r="J1052" i="1"/>
  <c r="N1052" i="1" s="1"/>
  <c r="I1052" i="1"/>
  <c r="O1052" i="1" s="1"/>
  <c r="O1053" i="1"/>
  <c r="N1054" i="1"/>
  <c r="M1053" i="1"/>
  <c r="K1052" i="1"/>
  <c r="M1052" i="1" s="1"/>
  <c r="K1030" i="1"/>
  <c r="M1030" i="1" s="1"/>
  <c r="O1031" i="1"/>
  <c r="I1030" i="1"/>
  <c r="O1030" i="1" s="1"/>
  <c r="M1006" i="1"/>
  <c r="K1005" i="1"/>
  <c r="M1005" i="1" s="1"/>
  <c r="N1006" i="1"/>
  <c r="J1005" i="1"/>
  <c r="N1005" i="1" s="1"/>
  <c r="O1006" i="1"/>
  <c r="I1005" i="1"/>
  <c r="O1005" i="1" s="1"/>
  <c r="O987" i="1"/>
  <c r="I986" i="1"/>
  <c r="O986" i="1" s="1"/>
  <c r="O911" i="1"/>
  <c r="N911" i="1"/>
  <c r="M911" i="1"/>
  <c r="K847" i="1"/>
  <c r="M847" i="1" s="1"/>
  <c r="O847" i="1"/>
  <c r="N847" i="1"/>
  <c r="I726" i="1"/>
  <c r="O726" i="1" s="1"/>
  <c r="M726" i="1"/>
  <c r="N737" i="1"/>
  <c r="J726" i="1"/>
  <c r="N726" i="1" s="1"/>
  <c r="I583" i="1"/>
  <c r="O583" i="1" s="1"/>
  <c r="M583" i="1"/>
  <c r="N583" i="1"/>
  <c r="K477" i="1"/>
  <c r="L477" i="1"/>
  <c r="M559" i="1"/>
  <c r="J477" i="1"/>
  <c r="N559" i="1"/>
  <c r="O559" i="1"/>
  <c r="O478" i="1"/>
  <c r="N478" i="1"/>
  <c r="I477" i="1"/>
  <c r="M478" i="1"/>
  <c r="I372" i="1"/>
  <c r="O372" i="1" s="1"/>
  <c r="J372" i="1"/>
  <c r="N372" i="1" s="1"/>
  <c r="N373" i="1"/>
  <c r="M373" i="1"/>
  <c r="K372" i="1"/>
  <c r="M372" i="1" s="1"/>
  <c r="O301" i="1"/>
  <c r="I295" i="1"/>
  <c r="O295" i="1" s="1"/>
  <c r="K295" i="1"/>
  <c r="M295" i="1" s="1"/>
  <c r="N296" i="1"/>
  <c r="J295" i="1"/>
  <c r="N295" i="1" s="1"/>
  <c r="N283" i="1"/>
  <c r="J282" i="1"/>
  <c r="N282" i="1" s="1"/>
  <c r="O283" i="1"/>
  <c r="I282" i="1"/>
  <c r="O282" i="1" s="1"/>
  <c r="J223" i="1"/>
  <c r="N223" i="1" s="1"/>
  <c r="O223" i="1"/>
  <c r="M223" i="1"/>
  <c r="M224" i="1"/>
  <c r="N208" i="1"/>
  <c r="J207" i="1"/>
  <c r="N207" i="1" s="1"/>
  <c r="O208" i="1"/>
  <c r="I207" i="1"/>
  <c r="O207" i="1" s="1"/>
  <c r="N202" i="1"/>
  <c r="J201" i="1"/>
  <c r="N201" i="1" s="1"/>
  <c r="O202" i="1"/>
  <c r="I201" i="1"/>
  <c r="O201" i="1" s="1"/>
  <c r="O182" i="1"/>
  <c r="N182" i="1"/>
  <c r="K182" i="1"/>
  <c r="M182" i="1" s="1"/>
  <c r="K110" i="1"/>
  <c r="M110" i="1" s="1"/>
  <c r="O110" i="1"/>
  <c r="L49" i="1"/>
  <c r="L1243" i="1" s="1"/>
  <c r="O1243" i="1" s="1"/>
  <c r="N111" i="1"/>
  <c r="J110" i="1"/>
  <c r="N110" i="1" s="1"/>
  <c r="J59" i="1"/>
  <c r="N59" i="1" s="1"/>
  <c r="I59" i="1"/>
  <c r="O59" i="1" s="1"/>
  <c r="N60" i="1"/>
  <c r="K59" i="1"/>
  <c r="M59" i="1" s="1"/>
  <c r="M60" i="1"/>
  <c r="N51" i="1"/>
  <c r="M50" i="1"/>
  <c r="O50" i="1"/>
  <c r="O34" i="1"/>
  <c r="I32" i="1"/>
  <c r="O32" i="1" s="1"/>
  <c r="M33" i="1"/>
  <c r="N33" i="1"/>
  <c r="J32" i="1"/>
  <c r="N32" i="1" s="1"/>
  <c r="I26" i="1"/>
  <c r="O26" i="1" s="1"/>
  <c r="M5" i="1"/>
  <c r="M6" i="1"/>
  <c r="N6" i="1"/>
  <c r="I6" i="1"/>
  <c r="O6" i="1" s="1"/>
  <c r="N1229" i="1" l="1"/>
  <c r="J1228" i="1"/>
  <c r="N1228" i="1" s="1"/>
  <c r="M477" i="1"/>
  <c r="O477" i="1"/>
  <c r="N477" i="1"/>
  <c r="I49" i="1"/>
  <c r="O49" i="1" s="1"/>
  <c r="K49" i="1"/>
  <c r="M49" i="1" s="1"/>
  <c r="J49" i="1"/>
  <c r="I5" i="1"/>
  <c r="O5" i="1" s="1"/>
  <c r="K1243" i="1" l="1"/>
  <c r="M1243" i="1" s="1"/>
  <c r="N49" i="1"/>
  <c r="J1243" i="1"/>
  <c r="N1243" i="1" s="1"/>
</calcChain>
</file>

<file path=xl/sharedStrings.xml><?xml version="1.0" encoding="utf-8"?>
<sst xmlns="http://schemas.openxmlformats.org/spreadsheetml/2006/main" count="2442" uniqueCount="590">
  <si>
    <t>PU</t>
  </si>
  <si>
    <t>PK</t>
  </si>
  <si>
    <t>PP</t>
  </si>
  <si>
    <t>NRP</t>
  </si>
  <si>
    <t>Konto</t>
  </si>
  <si>
    <t>Opis</t>
  </si>
  <si>
    <t>Začetek-konec NRP</t>
  </si>
  <si>
    <t>Okvirna vrednost</t>
  </si>
  <si>
    <t>Realizacija: 2014</t>
  </si>
  <si>
    <t>Realizacija: 2015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</si>
  <si>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</si>
  <si>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</si>
  <si>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</si>
  <si>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</si>
  <si>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</si>
  <si>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</si>
  <si>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</si>
  <si>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</si>
  <si>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</si>
  <si>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</si>
  <si>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</si>
  <si>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4025</t>
  </si>
  <si>
    <t>TEKOČE VZDRŽEVANJE</t>
  </si>
  <si>
    <t>4026</t>
  </si>
  <si>
    <t>POSLOVNE NAJEMNINE IN ZAKUPNINE</t>
  </si>
  <si>
    <t>4029</t>
  </si>
  <si>
    <t>DRUGI OPERATIVNI ODHODKI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</si>
  <si>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</si>
  <si>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</si>
  <si>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</si>
  <si>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</si>
  <si>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</si>
  <si>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</si>
  <si>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4021</t>
  </si>
  <si>
    <t>POSEBNI MATERIAL IN STORITVE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</si>
  <si>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</si>
  <si>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</si>
  <si>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</si>
  <si>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</si>
  <si>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</si>
  <si>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</si>
  <si>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</si>
  <si>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</si>
  <si>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</si>
  <si>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</si>
  <si>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</si>
  <si>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</si>
  <si>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</si>
  <si>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</si>
  <si>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</si>
  <si>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</si>
  <si>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</si>
  <si>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</si>
  <si>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</si>
  <si>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</si>
  <si>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</si>
  <si>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</si>
  <si>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</si>
  <si>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</si>
  <si>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</si>
  <si>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</si>
  <si>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</si>
  <si>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</si>
  <si>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4202</t>
  </si>
  <si>
    <t>NAKUP OPREME</t>
  </si>
  <si>
    <t>OBČINSKA UPRAVA</t>
  </si>
  <si>
    <t>03</t>
  </si>
  <si>
    <t>ZUNANJA POLITIKA IN MEDNARODNA POMOČ</t>
  </si>
  <si>
    <t>10300</t>
  </si>
  <si>
    <t>MEDNARODNO SODELOVANJE</t>
  </si>
  <si>
    <t>4023</t>
  </si>
  <si>
    <t>PREVOZNI STROŠKI IN STORITVE</t>
  </si>
  <si>
    <t>04</t>
  </si>
  <si>
    <t>SKUPNE ADMINISTRATIVNE SLUŽBE IN SPLOŠNE JAVNE STORITVE</t>
  </si>
  <si>
    <t>10106</t>
  </si>
  <si>
    <t>UPRAVLJANJE IN VZDRŽEVANJE OBČINSKE STAVBE</t>
  </si>
  <si>
    <t>10107</t>
  </si>
  <si>
    <t>UPRAVLJANJE IN VZDRŽEVANJE POSLOVNIH PROSTOROV</t>
  </si>
  <si>
    <t>10500</t>
  </si>
  <si>
    <t>PRAZNIKI, REPREZENTANCA, PROTOKOL</t>
  </si>
  <si>
    <t>10501</t>
  </si>
  <si>
    <t>PIHALNI ORKESTER TRŽIČ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</si>
  <si>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</si>
  <si>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</si>
  <si>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</si>
  <si>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</si>
  <si>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</si>
  <si>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</si>
  <si>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</si>
  <si>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</si>
  <si>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60700</t>
  </si>
  <si>
    <t>SREDSTVA ZA POSLOVNE PROSTORE</t>
  </si>
  <si>
    <t>61000</t>
  </si>
  <si>
    <t>NAKUP NEPREMIČNIN IN DRUGI ODH.V ZVEZI Z NEPR.</t>
  </si>
  <si>
    <t>41207013</t>
  </si>
  <si>
    <t>SEVERNI PRIKLJUČEK NA DRŽAVNO CESTO</t>
  </si>
  <si>
    <t xml:space="preserve"> - 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</si>
  <si>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</si>
  <si>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</si>
  <si>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</si>
  <si>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</si>
  <si>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</si>
  <si>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</si>
  <si>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</si>
  <si>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</si>
  <si>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</si>
  <si>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</si>
  <si>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</si>
  <si>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</si>
  <si>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4207</t>
  </si>
  <si>
    <t>NAKUP NEMATERIALNEGA PREMOŽENJA</t>
  </si>
  <si>
    <t>4208</t>
  </si>
  <si>
    <t>ŠTUDIJE O IZVEDLJIVOSTI PROJEKTOV IN PROJEKTNA DOKUMENTACIJA</t>
  </si>
  <si>
    <t>10105</t>
  </si>
  <si>
    <t>INVESTICIJSKA SREDSTVA</t>
  </si>
  <si>
    <t>4201</t>
  </si>
  <si>
    <t>NAKUP PREVOZNIH SREDSTEV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</si>
  <si>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</si>
  <si>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</si>
  <si>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</si>
  <si>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</si>
  <si>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</si>
  <si>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</si>
  <si>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</si>
  <si>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</si>
  <si>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</si>
  <si>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</si>
  <si>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4135</t>
  </si>
  <si>
    <t>TEKOČA PLAČILA DRUGIM IZVAJALCEM JAVNIH SLUŽB, KI NISO</t>
  </si>
  <si>
    <t>30611</t>
  </si>
  <si>
    <t>RAZVOJNI PROJEKTI</t>
  </si>
  <si>
    <t>50124</t>
  </si>
  <si>
    <t>INVESTICIJSKO VZDRŽEVANJE V KS</t>
  </si>
  <si>
    <t>40904009</t>
  </si>
  <si>
    <t>DRUGE NEPROIZV.INVESTICIJE - KS</t>
  </si>
  <si>
    <t>41208002</t>
  </si>
  <si>
    <t>OBNOVA PAVILJONA NOB</t>
  </si>
  <si>
    <t>4204</t>
  </si>
  <si>
    <t>NOVOGRADNJE,REKONSTRUKCIJE IN ADAPTACIJE</t>
  </si>
  <si>
    <t>4205</t>
  </si>
  <si>
    <t>INVESTICIJSKO VZDRŽEVANJE IN OBNOVE</t>
  </si>
  <si>
    <t>41208003</t>
  </si>
  <si>
    <t>POVEZOVALNA POT BREZJE</t>
  </si>
  <si>
    <t>07</t>
  </si>
  <si>
    <t>OBRAMBA IN UKREPI OB IZREDNIH DOGODKIH</t>
  </si>
  <si>
    <t>70100</t>
  </si>
  <si>
    <t>SREDSTVA ZA CIVILNO ZAŠČITO</t>
  </si>
  <si>
    <t>4115</t>
  </si>
  <si>
    <t>NADOMESTILA PLAČ</t>
  </si>
  <si>
    <t>70305</t>
  </si>
  <si>
    <t>DEJAVNOST GASILSKE ZVEZE IN DRUŠTEV</t>
  </si>
  <si>
    <t>4310</t>
  </si>
  <si>
    <t>INVESTICIJSKI TRANSFERI NEPROFITNIM ORGANIZACIJAM IN USTANOV</t>
  </si>
  <si>
    <t>41004017</t>
  </si>
  <si>
    <t>VZDRŽ.GAS.DOMOV, INVEST.IN NABAVA GAS.OPREME, VOZIL</t>
  </si>
  <si>
    <t>01.06.2011 - 31.12.2013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</si>
  <si>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</si>
  <si>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</si>
  <si>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</si>
  <si>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</si>
  <si>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</si>
  <si>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</si>
  <si>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</si>
  <si>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</si>
  <si>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4133</t>
  </si>
  <si>
    <t>TEKOČI TRANSFERI V JAVNE ZAVODE IN DRUGE IZVAJALCE JAVNIH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</si>
  <si>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</si>
  <si>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</si>
  <si>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</si>
  <si>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</si>
  <si>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</si>
  <si>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</si>
  <si>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</si>
  <si>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30104</t>
  </si>
  <si>
    <t>OBNOVA IN SANACIJA VAŠKEGA DOMA LEŠE</t>
  </si>
  <si>
    <t>41208001</t>
  </si>
  <si>
    <t>01.02.2012 - 31.12.2014</t>
  </si>
  <si>
    <t>30105</t>
  </si>
  <si>
    <t>PROGRAMI IN PROJEKTI LAS LEADER</t>
  </si>
  <si>
    <t>41208011</t>
  </si>
  <si>
    <t>DEDIŠČINA STARIH HIŠNIH IMEN</t>
  </si>
  <si>
    <t>41208012</t>
  </si>
  <si>
    <t>VAŠKE PRIREDITVE</t>
  </si>
  <si>
    <t>41311002</t>
  </si>
  <si>
    <t>IGRAJMO SE SKUPAJ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</si>
  <si>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</si>
  <si>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</si>
  <si>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</si>
  <si>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</si>
  <si>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</si>
  <si>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</si>
  <si>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50126</t>
  </si>
  <si>
    <t>VEČNAMENSKA ZGRADBA SKUPNEGA POMENA V KOVORJU</t>
  </si>
  <si>
    <t>41411001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</si>
  <si>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</si>
  <si>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</si>
  <si>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</si>
  <si>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</si>
  <si>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</si>
  <si>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</si>
  <si>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41208017</t>
  </si>
  <si>
    <t>INVEST.VZDRŽEVANJE STAVB V LASTI OBČINE</t>
  </si>
  <si>
    <t>41311001</t>
  </si>
  <si>
    <t>ENERGETSKA SANACIJA VRTCA DETELJICA</t>
  </si>
  <si>
    <t>41408005</t>
  </si>
  <si>
    <t>ENERGETSKA OBNOVA OBČNSKE STAVBE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</si>
  <si>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</si>
  <si>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</si>
  <si>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</si>
  <si>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</si>
  <si>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</si>
  <si>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</si>
  <si>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40907001</t>
  </si>
  <si>
    <t>INVESTICIJSKO VZDRŽEVANJE OBČINSKIH CEST</t>
  </si>
  <si>
    <t>41208013</t>
  </si>
  <si>
    <t>INVESTICIJE V JAVNO RAZSVETLJAVO</t>
  </si>
  <si>
    <t>41407007</t>
  </si>
  <si>
    <t>KRIŽE (PLANINSKA POT IN POT NA MOČILA) KOMUNALNO OPREMLJANJE</t>
  </si>
  <si>
    <t>41407009</t>
  </si>
  <si>
    <t>IZBOLJŠ.VODOOSKRBE NA VS ČRNI GOZD</t>
  </si>
  <si>
    <t>41408006</t>
  </si>
  <si>
    <t>INVESTICIJSKO VZDRŽEVANJE JAVNE RAZSVETLJAVE</t>
  </si>
  <si>
    <t>60203</t>
  </si>
  <si>
    <t>TEKOČE VZDRŽEVANJE LOKALNIH CEST</t>
  </si>
  <si>
    <t>40907008</t>
  </si>
  <si>
    <t>60205</t>
  </si>
  <si>
    <t>INVEST. VZDRŽ. KATEGORIZIRANIH CEST</t>
  </si>
  <si>
    <t>4031</t>
  </si>
  <si>
    <t>PLAČILA OBRESTI OD KREDITOV-POSLOVNIM BANKAM</t>
  </si>
  <si>
    <t>41207001</t>
  </si>
  <si>
    <t>CESTA PODLJUBELJ - ZAVRŠNIK</t>
  </si>
  <si>
    <t>41207005</t>
  </si>
  <si>
    <t>UREDITEV VOZIŠČA TIČ</t>
  </si>
  <si>
    <t>41407001</t>
  </si>
  <si>
    <t>PLOČNIK LOKA - KOVOR</t>
  </si>
  <si>
    <t>60211</t>
  </si>
  <si>
    <t>UREJANJE VAŠKIH JEDER</t>
  </si>
  <si>
    <t>41507001</t>
  </si>
  <si>
    <t>UREDITEV VAŠKEGA JEDRA KRIŽE</t>
  </si>
  <si>
    <t>60212</t>
  </si>
  <si>
    <t>INV.VZDRŽ.NEKATEGORIZIRANIH CEST</t>
  </si>
  <si>
    <t>60262</t>
  </si>
  <si>
    <t>ODPRAVA POSLEDIC NEURIJ IN DRUGIH NARAVNIH NESREČ</t>
  </si>
  <si>
    <t>41007005</t>
  </si>
  <si>
    <t>ODPRAVA POSLEDIC NEURJA IN DRUGIH NARAVNIH NESREČ</t>
  </si>
  <si>
    <t>14</t>
  </si>
  <si>
    <t>GOSPODARSTVO</t>
  </si>
  <si>
    <t>30300</t>
  </si>
  <si>
    <t>SPODBUJANJE RAZVOJA TURIZMA</t>
  </si>
  <si>
    <t>30301</t>
  </si>
  <si>
    <t>TURISTIČNE PRIREDITVE IN DOGODKI</t>
  </si>
  <si>
    <t>30302</t>
  </si>
  <si>
    <t>UREDITEV KOLESARSKIH IN GORSKO-KOLESARSKIH POTI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</si>
  <si>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</si>
  <si>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</si>
  <si>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</si>
  <si>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</si>
  <si>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</si>
  <si>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</si>
  <si>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</si>
  <si>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</si>
  <si>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30701</t>
  </si>
  <si>
    <t>DELOVANJE DOVŽANOVE SOTESKE IN RIS DOLINA</t>
  </si>
  <si>
    <t>30710</t>
  </si>
  <si>
    <t>UČNE POTI GORENJSKE - UDIN BORŠT</t>
  </si>
  <si>
    <t>41207014</t>
  </si>
  <si>
    <t>31401</t>
  </si>
  <si>
    <t>RAZVOJ OBMOČJA ZELENICE</t>
  </si>
  <si>
    <t>50125</t>
  </si>
  <si>
    <t>UREDITEV OBMOČJA NEKDANJEGA BAZENA</t>
  </si>
  <si>
    <t>41104005</t>
  </si>
  <si>
    <t>GORENJSKA PLAŽA - UREDITEV TURISTIČNO KULTURNEGA CENTRA</t>
  </si>
  <si>
    <t>41408003</t>
  </si>
  <si>
    <t>UREDITEV GORENJSKE PLAŽE</t>
  </si>
  <si>
    <t>50127</t>
  </si>
  <si>
    <t>UPRAVLJANJE Z BAZENOM</t>
  </si>
  <si>
    <t>41408001</t>
  </si>
  <si>
    <t>15</t>
  </si>
  <si>
    <t>VAROVANJE OKOLJA IN NARAVNE DEDIŠČINE</t>
  </si>
  <si>
    <t>60301</t>
  </si>
  <si>
    <t>INDIVID. KOMUNALNA RABA - RAVNANJE Z ODPADNO VODO</t>
  </si>
  <si>
    <t>41207006</t>
  </si>
  <si>
    <t>INV.VZDR. IN OBNOVE OBSTOJEČE INFRAST.(VODOVOD, KANAL)</t>
  </si>
  <si>
    <t>41207007</t>
  </si>
  <si>
    <t>PROGRAM OPREMLJANJA-AGLOMERACIJA LOKA (TRŽIČ)</t>
  </si>
  <si>
    <t>41407003</t>
  </si>
  <si>
    <t>SLAP - KOMUNALNO OPREMLJANJE</t>
  </si>
  <si>
    <t>41407004</t>
  </si>
  <si>
    <t>BISTRICA - KOMUNALNO OPREMLJANJE</t>
  </si>
  <si>
    <t>41407005</t>
  </si>
  <si>
    <t>KOVOR - KOMUNALNO OPREMLJANJE</t>
  </si>
  <si>
    <t>41407006</t>
  </si>
  <si>
    <t>KRIŽE - SEBENJE  KOMUNALNO OPREMLJANJE</t>
  </si>
  <si>
    <t>41407008</t>
  </si>
  <si>
    <t>KRIŽE POD POGOVCO - KOMUNALNO OPREMLJANJE</t>
  </si>
  <si>
    <t>41407010</t>
  </si>
  <si>
    <t>LOKA - KOMUNALNO OPREMLJANJE</t>
  </si>
  <si>
    <t>41407012</t>
  </si>
  <si>
    <t>RETNJE -KOMUNALNO OPREMLJANJE</t>
  </si>
  <si>
    <t>41407013</t>
  </si>
  <si>
    <t>ZA JEZOM - ČEGELJŠE KOMUNALNO OPREMLJANJE</t>
  </si>
  <si>
    <t>60302</t>
  </si>
  <si>
    <t>INDIVIDUALNA KOMUN. RABA - RAVNANJE Z ODPADKI</t>
  </si>
  <si>
    <t>41207015</t>
  </si>
  <si>
    <t>UREDITEV DEPONIJE KOVOR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</si>
  <si>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</si>
  <si>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</si>
  <si>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</si>
  <si>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</si>
  <si>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</si>
  <si>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</si>
  <si>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4100</t>
  </si>
  <si>
    <t>SUBVENCIJE JAVNIM PODJETJEM</t>
  </si>
  <si>
    <t>60320</t>
  </si>
  <si>
    <t>SUBVENCIJA - RAVNANJE Z ODPADKI</t>
  </si>
  <si>
    <t>60401</t>
  </si>
  <si>
    <t>TRŽIČ: ODVOD.,ČIŠČENJE IN OSKRBA S PITNO VODO  (ODPADNE VODE)</t>
  </si>
  <si>
    <t>40907012</t>
  </si>
  <si>
    <t>DODATNA DELA PRI KOHEZIJI</t>
  </si>
  <si>
    <t>01.01.2010 - 31.12.2012</t>
  </si>
  <si>
    <t>61100</t>
  </si>
  <si>
    <t>PORABA TAKSE ZA OBREMENJ.VODE</t>
  </si>
  <si>
    <t>4119</t>
  </si>
  <si>
    <t>DRUGI TRANSFERI POSAMEZNIKOM</t>
  </si>
  <si>
    <t>61200</t>
  </si>
  <si>
    <t>PORABA TAKSE ZA OBREMEN.OKOLJA - ODPADKI</t>
  </si>
  <si>
    <t>16</t>
  </si>
  <si>
    <t>PROSTORSKO PLANIRANJE IN STANOVANJSKO KOMUNALNA DEJAVNOST</t>
  </si>
  <si>
    <t>40450</t>
  </si>
  <si>
    <t>VZDRŽEVANJE OTROŠKIH IGRIŠČ</t>
  </si>
  <si>
    <t>40907006</t>
  </si>
  <si>
    <t>UREJANJE OTROŠKIH IGRIŠČ</t>
  </si>
  <si>
    <t>01.01.2010 - 31.12.2010</t>
  </si>
  <si>
    <t>60105</t>
  </si>
  <si>
    <t>GRADNJA, NAKUP IN INV.VZDRŽ. STANOVANJ</t>
  </si>
  <si>
    <t>40909001</t>
  </si>
  <si>
    <t>INVESTICIJSKO VZDRŽEVANJE STANOVANJ</t>
  </si>
  <si>
    <t>60106</t>
  </si>
  <si>
    <t>VZDRŽEVANJE STANOVANJ</t>
  </si>
  <si>
    <t>60110</t>
  </si>
  <si>
    <t>UPRAVLJANJE IN TEKOČE VZDRŽEVANJE STANOVANJ</t>
  </si>
  <si>
    <t>4132</t>
  </si>
  <si>
    <t>TEKOČI TRANSFERI V JAVNE SKLADE</t>
  </si>
  <si>
    <t>60204</t>
  </si>
  <si>
    <t>UREJANJE JAVNIH POVRŠIN</t>
  </si>
  <si>
    <t>60209</t>
  </si>
  <si>
    <t>PROJEKTNA DOKUMENTACIJA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</si>
  <si>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</si>
  <si>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</si>
  <si>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</si>
  <si>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</si>
  <si>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</si>
  <si>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</si>
  <si>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</si>
  <si>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</si>
  <si>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60239</t>
  </si>
  <si>
    <t>DIGITALIZACIJA</t>
  </si>
  <si>
    <t>60303</t>
  </si>
  <si>
    <t>INDIVIDUALNA KOMUNALNA RABA - OSKRBA Z VODO</t>
  </si>
  <si>
    <t>41207011</t>
  </si>
  <si>
    <t>VODNO ZAJETJE SMOLEKAR</t>
  </si>
  <si>
    <t>41407011</t>
  </si>
  <si>
    <t>IZBOLJŠANJE VODOOSKRBE VETERNO-GOZD</t>
  </si>
  <si>
    <t>60305</t>
  </si>
  <si>
    <t>POKRIVANJE STROŠKOV IZVAJANJA GJS VODOOSKRBA</t>
  </si>
  <si>
    <t>60330</t>
  </si>
  <si>
    <t>SUBVENCIJA - OSKRBA Z VODO</t>
  </si>
  <si>
    <t>60402</t>
  </si>
  <si>
    <t>TRŽIČ: ODVOD., ČIŠČENJE IN OSKRBA S PITNO VODO (VODOOSKRBA)</t>
  </si>
  <si>
    <t>60800</t>
  </si>
  <si>
    <t>PROSTORSKA DOKUMENTACIJA</t>
  </si>
  <si>
    <t>41007006</t>
  </si>
  <si>
    <t>OBČINSKI PROSTORSKI NAČRT OBČINE TRŽIČ</t>
  </si>
  <si>
    <t>17</t>
  </si>
  <si>
    <t>ZDRAVSTVENO VARSTVO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</si>
  <si>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</si>
  <si>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</si>
  <si>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</si>
  <si>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</si>
  <si>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</si>
  <si>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</si>
  <si>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50119</t>
  </si>
  <si>
    <t>PROJEKTI IN INVESTICIJE V ZDRAVSTVU</t>
  </si>
  <si>
    <t>40904017</t>
  </si>
  <si>
    <t>INVESTICIJE IN PROJEKTI V ZDRAVSTVENEM DOMU TRŽIČ</t>
  </si>
  <si>
    <t>4323</t>
  </si>
  <si>
    <t>INVESTICIJSKI TRANSFERI JAVNIM ZAVODOM</t>
  </si>
  <si>
    <t>18</t>
  </si>
  <si>
    <t>KULTURA, ŠPORT IN NEVLADNE ORGANIZACIJE</t>
  </si>
  <si>
    <t>30711</t>
  </si>
  <si>
    <t>VZDRŽ.SPOMINSKIH OBELEŽIJ TER SAKRALNE IN KULTURNE DEDIŠČINE</t>
  </si>
  <si>
    <t>4314</t>
  </si>
  <si>
    <t>INVESTICIJSKI TRANSFERI POSEMAZNIKOM IN ZASEBNIKOM</t>
  </si>
  <si>
    <t>30712</t>
  </si>
  <si>
    <t>OBMOČJE SPOMENIKA MAUTHAUSEN</t>
  </si>
  <si>
    <t>30900</t>
  </si>
  <si>
    <t>SOFINANCIRANJE DEJAVNOSTI MLADIH</t>
  </si>
  <si>
    <t>40315</t>
  </si>
  <si>
    <t>TRŽIŠKI MUZEJ</t>
  </si>
  <si>
    <t>40904010</t>
  </si>
  <si>
    <t>VZDRŽEVANJE IN INVESTICIJE V TRŽIŠKEM MUZEJU</t>
  </si>
  <si>
    <t>40316</t>
  </si>
  <si>
    <t>KNJIŽNICA DR.TONETA PRETNARJA TRŽIČ</t>
  </si>
  <si>
    <t>41004004</t>
  </si>
  <si>
    <t>INVEST.VZDRŽ.KNJIŽNICE DR.TONETA PRETNARJA</t>
  </si>
  <si>
    <t>40317</t>
  </si>
  <si>
    <t>CELOVIT PROJEKT OBNOVE GRADU NEUHAUS</t>
  </si>
  <si>
    <t>40325</t>
  </si>
  <si>
    <t>DEJAVNOST KULTURNIH DRUŠTEV, ZVEZ IN SKLADOV</t>
  </si>
  <si>
    <t>40340</t>
  </si>
  <si>
    <t>DELOVANJE KULTURNEGA CENTRA TRŽIČ</t>
  </si>
  <si>
    <t>40362</t>
  </si>
  <si>
    <t>KULTURNE PRIREDITVE IN DOGODKI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</si>
  <si>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</si>
  <si>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</si>
  <si>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</si>
  <si>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</si>
  <si>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</si>
  <si>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</si>
  <si>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</si>
  <si>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</si>
  <si>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</si>
  <si>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SOFIN.ŠPORTNIH AKTIVNOSTI STAREJŠIH OBČANOV</t>
  </si>
  <si>
    <t>40530</t>
  </si>
  <si>
    <t>MLADINSKI CENTER</t>
  </si>
  <si>
    <t>40533</t>
  </si>
  <si>
    <t>CSD-PREVENT.SOC.-VARSTV.PROG. IN OPREMA</t>
  </si>
  <si>
    <t>40550</t>
  </si>
  <si>
    <t>SOFINANCIRANJE VETERANSKIH ORGANIZACIJ</t>
  </si>
  <si>
    <t>40703</t>
  </si>
  <si>
    <t>SREDSTVA ZA OBVEŠČANJE (RADIO GORENC, GLASILO TRŽIČAN,..)</t>
  </si>
  <si>
    <t>50120</t>
  </si>
  <si>
    <t>PROJEKTI IN INVESTICIJE V KULTURI</t>
  </si>
  <si>
    <t>40904018</t>
  </si>
  <si>
    <t>BREZMEJNA DOŽIVETJA KULTURE KOROŠKA - SLO (CULTH:EX)</t>
  </si>
  <si>
    <t>31.08.2009 - 31.12.2012</t>
  </si>
  <si>
    <t>41411002</t>
  </si>
  <si>
    <t>PROJEKT CELOVITE PRENOVE TRŽIŠKEGA MUZEJA</t>
  </si>
  <si>
    <t>50121</t>
  </si>
  <si>
    <t>NAKUP, GRADNJA IN INV.VZDRŽ.ŠPORTNIH OBJEKTOV</t>
  </si>
  <si>
    <t>41004008</t>
  </si>
  <si>
    <t>VELIKO NOGOMETNO IGRIŠČE TRŽIČ</t>
  </si>
  <si>
    <t>41208016</t>
  </si>
  <si>
    <t>OBNOVA IGRIŠČA PRI OŠ BISTRICA</t>
  </si>
  <si>
    <t>41411005</t>
  </si>
  <si>
    <t>UREDITEV ŠP.IGRIŠČA OB DTO</t>
  </si>
  <si>
    <t>41411006</t>
  </si>
  <si>
    <t>ŠPORTNO IGRIŠČE SEBENJE</t>
  </si>
  <si>
    <t>41411007</t>
  </si>
  <si>
    <t>FITNES NA PROSTEM V ŠPORTNEM PARKU KRIŽE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</si>
  <si>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</si>
  <si>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</si>
  <si>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</si>
  <si>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</si>
  <si>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</si>
  <si>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</si>
  <si>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</si>
  <si>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</si>
  <si>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</si>
  <si>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</si>
  <si>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</si>
  <si>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</si>
  <si>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</si>
  <si>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</si>
  <si>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</si>
  <si>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</si>
  <si>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</si>
  <si>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</si>
  <si>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</si>
  <si>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</si>
  <si>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</si>
  <si>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</si>
  <si>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</si>
  <si>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</si>
  <si>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</si>
  <si>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50109</t>
  </si>
  <si>
    <t>PROJEKTI IN INVESTICIJE V OSNOVNIH ŠOLAH</t>
  </si>
  <si>
    <t>50110</t>
  </si>
  <si>
    <t>41411004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</si>
  <si>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</si>
  <si>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</si>
  <si>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</si>
  <si>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</si>
  <si>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</si>
  <si>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</si>
  <si>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40539</t>
  </si>
  <si>
    <t>CSD TRŽIČ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</si>
  <si>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</si>
  <si>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</si>
  <si>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</si>
  <si>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</si>
  <si>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</si>
  <si>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</si>
  <si>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</si>
  <si>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</si>
  <si>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</si>
  <si>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</si>
  <si>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</si>
  <si>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</si>
  <si>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</si>
  <si>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</si>
  <si>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</si>
  <si>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</si>
  <si>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</si>
  <si>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</si>
  <si>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</si>
  <si>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</si>
  <si>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</si>
  <si>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</si>
  <si>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</si>
  <si>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</si>
  <si>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</si>
  <si>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</si>
  <si>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</si>
  <si>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</si>
  <si>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23</t>
  </si>
  <si>
    <t>INTERVENCIJSKI PROGRAMI IN OBVEZNOSTI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</si>
  <si>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</si>
  <si>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</si>
  <si>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</si>
  <si>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</si>
  <si>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</si>
  <si>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</si>
  <si>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</si>
  <si>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</si>
  <si>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</si>
  <si>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</t>
  </si>
  <si>
    <t>4203</t>
  </si>
  <si>
    <t>NAKUP DRUGIH OSNOVNIH SREDSTEV</t>
  </si>
  <si>
    <t>90301</t>
  </si>
  <si>
    <t>TEKOČE VZDRŽEVANJE LC</t>
  </si>
  <si>
    <t>5002</t>
  </si>
  <si>
    <t>KS JELENDOL</t>
  </si>
  <si>
    <t>90102</t>
  </si>
  <si>
    <t>90302</t>
  </si>
  <si>
    <t>90402</t>
  </si>
  <si>
    <t>5003</t>
  </si>
  <si>
    <t>KS LEŠE</t>
  </si>
  <si>
    <t>90103</t>
  </si>
  <si>
    <t>90303</t>
  </si>
  <si>
    <t>90503</t>
  </si>
  <si>
    <t>IKR - VODOVOD</t>
  </si>
  <si>
    <t>5004</t>
  </si>
  <si>
    <t>KS LOM POD STORŽIČEM</t>
  </si>
  <si>
    <t>90104</t>
  </si>
  <si>
    <t>90204</t>
  </si>
  <si>
    <t>90304</t>
  </si>
  <si>
    <t>90404</t>
  </si>
  <si>
    <t>5005</t>
  </si>
  <si>
    <t>KS PODLJUBELJ</t>
  </si>
  <si>
    <t>90105</t>
  </si>
  <si>
    <t>5006</t>
  </si>
  <si>
    <t>KS PRISTAVA</t>
  </si>
  <si>
    <t>90106</t>
  </si>
  <si>
    <t>90306</t>
  </si>
  <si>
    <t>90406</t>
  </si>
  <si>
    <t>5007</t>
  </si>
  <si>
    <t>KS RAVNE</t>
  </si>
  <si>
    <t>90107</t>
  </si>
  <si>
    <t>5008</t>
  </si>
  <si>
    <t>KS SEBENJE</t>
  </si>
  <si>
    <t>90108</t>
  </si>
  <si>
    <t>90408</t>
  </si>
  <si>
    <t>5009</t>
  </si>
  <si>
    <t>KS SENIČNO</t>
  </si>
  <si>
    <t>90109</t>
  </si>
  <si>
    <t>5010</t>
  </si>
  <si>
    <t>KS TRŽIČ-MESTO</t>
  </si>
  <si>
    <t>90110</t>
  </si>
  <si>
    <t>5011</t>
  </si>
  <si>
    <t>KS BISTRICA PRI TRŽIČU</t>
  </si>
  <si>
    <t>90111</t>
  </si>
  <si>
    <t>5012</t>
  </si>
  <si>
    <t>KS KOVOR</t>
  </si>
  <si>
    <t>90112</t>
  </si>
  <si>
    <t>51199001</t>
  </si>
  <si>
    <t>KS KOVOR - GRADNJA PRIZIDKA VEČNAMENSKE DVORANE</t>
  </si>
  <si>
    <t>90212</t>
  </si>
  <si>
    <t>90312</t>
  </si>
  <si>
    <t>90412</t>
  </si>
  <si>
    <t>5013</t>
  </si>
  <si>
    <t>KS KRIŽE</t>
  </si>
  <si>
    <t>90113</t>
  </si>
  <si>
    <t>Indeks 10:9</t>
  </si>
  <si>
    <t>Indeks 10:8</t>
  </si>
  <si>
    <t>Indeks 10:7</t>
  </si>
  <si>
    <t>ZAKLJUČNI RAČUN PRORAČUNA OBČINE TRŽIČ ZA LETO 2015 - ODHODKI</t>
  </si>
  <si>
    <t>V EUR</t>
  </si>
  <si>
    <t>Sprejeti proračun: 2015</t>
  </si>
  <si>
    <t>Veljavni proračun: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</si>
</sst>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CECEC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3" fillId="5" borderId="0" xfId="0" applyFont="1" applyFill="1"/>
    <xf numFmtId="49" fontId="3" fillId="5" borderId="0" xfId="0" applyNumberFormat="1" applyFont="1" applyFill="1"/>
    <xf numFmtId="4" fontId="3" fillId="5" borderId="0" xfId="0" applyNumberFormat="1" applyFont="1" applyFill="1" applyAlignment="1">
      <alignment horizontal="right"/>
    </xf>
    <xf numFmtId="0" fontId="4" fillId="6" borderId="2" xfId="0" applyFont="1" applyFill="1" applyBorder="1"/>
    <xf numFmtId="49" fontId="4" fillId="6" borderId="2" xfId="0" applyNumberFormat="1" applyFont="1" applyFill="1" applyBorder="1"/>
    <xf numFmtId="4" fontId="4" fillId="6" borderId="2" xfId="0" applyNumberFormat="1" applyFont="1" applyFill="1" applyBorder="1" applyAlignment="1">
      <alignment horizontal="right"/>
    </xf>
    <xf numFmtId="0" fontId="5" fillId="6" borderId="0" xfId="0" applyFont="1" applyFill="1"/>
    <xf numFmtId="49" fontId="5" fillId="6" borderId="0" xfId="0" applyNumberFormat="1" applyFont="1" applyFill="1"/>
    <xf numFmtId="4" fontId="5" fillId="6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3"/>
  <sheetViews>
    <sheetView tabSelected="1" zoomScaleNormal="100" workbookViewId="0">
      <pane ySplit="4" topLeftCell="A242" activePane="bottomLeft" state="frozen"/>
      <selection pane="bottomLeft" activeCell="L248" sqref="L248"/>
    </sheetView>
  </sheetViews>
  <sheetFormatPr defaultRowHeight="15" x14ac:dyDescent="0.25"/>
  <cols>
    <col min="1" max="1" width="3.28515625" customWidth="1"/>
    <col min="2" max="2" width="3.28515625" bestFit="1" customWidth="1"/>
    <col min="3" max="3" width="2.85546875" customWidth="1"/>
    <col min="4" max="4" width="4.85546875" customWidth="1"/>
    <col min="5" max="5" width="4.140625" customWidth="1"/>
    <col min="6" max="6" width="63" customWidth="1"/>
    <col min="7" max="7" width="18.7109375" hidden="1" customWidth="1"/>
    <col min="8" max="8" width="16.28515625" hidden="1" customWidth="1"/>
    <col min="9" max="12" width="15.42578125" bestFit="1" customWidth="1"/>
    <col min="13" max="14" width="11.85546875" bestFit="1" customWidth="1"/>
    <col min="15" max="15" width="10.85546875" bestFit="1" customWidth="1"/>
  </cols>
  <sheetData>
    <row r="1" spans="1:15" x14ac:dyDescent="0.25">
      <c r="B1" s="20" t="s">
        <v>586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x14ac:dyDescent="0.25">
      <c r="O2" t="s">
        <v>587</v>
      </c>
    </row>
    <row r="3" spans="1:15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9" t="s">
        <v>588</v>
      </c>
      <c r="K3" s="19" t="s">
        <v>589</v>
      </c>
      <c r="L3" s="1" t="s">
        <v>9</v>
      </c>
      <c r="M3" s="1" t="s">
        <v>583</v>
      </c>
      <c r="N3" s="1" t="s">
        <v>584</v>
      </c>
      <c r="O3" s="1" t="s">
        <v>585</v>
      </c>
    </row>
    <row r="4" spans="1: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5" x14ac:dyDescent="0.25">
      <c r="A5" s="2" t="s">
        <v>10</v>
      </c>
      <c r="B5" s="3"/>
      <c r="C5" s="3"/>
      <c r="D5" s="3"/>
      <c r="E5" s="3"/>
      <c r="F5" s="2" t="s">
        <v>11</v>
      </c>
      <c r="G5" s="2"/>
      <c r="H5" s="3"/>
      <c r="I5" s="4">
        <f>+I6</f>
        <v>84149.51</v>
      </c>
      <c r="J5" s="4">
        <f>+J6</f>
        <v>78937</v>
      </c>
      <c r="K5" s="4">
        <f>+K6</f>
        <v>78937</v>
      </c>
      <c r="L5" s="4">
        <f>+L6</f>
        <v>56521.59</v>
      </c>
      <c r="M5" s="4">
        <f t="shared" ref="M5:M68" si="0">IF(K5&lt;&gt;0,L5/K5*100,0)</f>
        <v>71.603417915552896</v>
      </c>
      <c r="N5" s="4">
        <f t="shared" ref="N5:N68" si="1">IF(J5&lt;&gt;0,L5/J5*100,0)</f>
        <v>71.603417915552896</v>
      </c>
      <c r="O5" s="4">
        <f t="shared" ref="O5:O68" si="2">IF(I5&lt;&gt;0,L5/I5*100,0)</f>
        <v>67.168055999375397</v>
      </c>
    </row>
    <row r="6" spans="1:15" x14ac:dyDescent="0.25">
      <c r="A6" s="5"/>
      <c r="B6" s="6" t="s">
        <v>12</v>
      </c>
      <c r="C6" s="5"/>
      <c r="D6" s="5"/>
      <c r="E6" s="5"/>
      <c r="F6" s="6" t="s">
        <v>13</v>
      </c>
      <c r="G6" s="6"/>
      <c r="H6" s="5"/>
      <c r="I6" s="7">
        <f>+I7+I14+I17</f>
        <v>84149.51</v>
      </c>
      <c r="J6" s="7">
        <f>+J7+J14+J17</f>
        <v>78937</v>
      </c>
      <c r="K6" s="7">
        <f>+K7+K14+K17</f>
        <v>78937</v>
      </c>
      <c r="L6" s="7">
        <f>+L7+L14+L17</f>
        <v>56521.59</v>
      </c>
      <c r="M6" s="7">
        <f t="shared" si="0"/>
        <v>71.603417915552896</v>
      </c>
      <c r="N6" s="7">
        <f t="shared" si="1"/>
        <v>71.603417915552896</v>
      </c>
      <c r="O6" s="7">
        <f t="shared" si="2"/>
        <v>67.168055999375397</v>
      </c>
    </row>
    <row r="7" spans="1:15" x14ac:dyDescent="0.25">
      <c r="A7" s="8"/>
      <c r="B7" s="8"/>
      <c r="C7" s="9" t="s">
        <v>14</v>
      </c>
      <c r="D7" s="8"/>
      <c r="E7" s="8"/>
      <c r="F7" s="9" t="s">
        <v>15</v>
      </c>
      <c r="G7" s="9"/>
      <c r="H7" s="8"/>
      <c r="I7" s="10">
        <f>+I8</f>
        <v>45900</v>
      </c>
      <c r="J7" s="10">
        <f>+J8</f>
        <v>65800</v>
      </c>
      <c r="K7" s="10">
        <f>+K8</f>
        <v>65800</v>
      </c>
      <c r="L7" s="10">
        <f>+L8</f>
        <v>51333.159999999996</v>
      </c>
      <c r="M7" s="10">
        <f t="shared" si="0"/>
        <v>78.013920972644371</v>
      </c>
      <c r="N7" s="10">
        <f t="shared" si="1"/>
        <v>78.013920972644371</v>
      </c>
      <c r="O7" s="10">
        <f t="shared" si="2"/>
        <v>111.83694989106753</v>
      </c>
    </row>
    <row r="8" spans="1:15" x14ac:dyDescent="0.25">
      <c r="A8" s="11"/>
      <c r="B8" s="11"/>
      <c r="C8" s="11"/>
      <c r="D8" s="12" t="s">
        <v>16</v>
      </c>
      <c r="E8" s="11"/>
      <c r="F8" s="12"/>
      <c r="G8" s="12"/>
      <c r="H8" s="11"/>
      <c r="I8" s="13">
        <f>+I9+I10+I11+I12+I13</f>
        <v>45900</v>
      </c>
      <c r="J8" s="13">
        <f>+J9+J10+J11+J12+J13</f>
        <v>65800</v>
      </c>
      <c r="K8" s="13">
        <f>+K9+K10+K11+K12+K13</f>
        <v>65800</v>
      </c>
      <c r="L8" s="13">
        <f>+L9+L10+L11+L12+L13</f>
        <v>51333.159999999996</v>
      </c>
      <c r="M8" s="13">
        <f t="shared" si="0"/>
        <v>78.013920972644371</v>
      </c>
      <c r="N8" s="13">
        <f t="shared" si="1"/>
        <v>78.013920972644371</v>
      </c>
      <c r="O8" s="13">
        <f t="shared" si="2"/>
        <v>111.83694989106753</v>
      </c>
    </row>
    <row r="9" spans="1:15" x14ac:dyDescent="0.25">
      <c r="A9" s="14"/>
      <c r="B9" s="14"/>
      <c r="C9" s="14"/>
      <c r="D9" s="14"/>
      <c r="E9" s="15" t="s">
        <v>17</v>
      </c>
      <c r="F9" s="15" t="s">
        <v>18</v>
      </c>
      <c r="G9" s="15"/>
      <c r="H9" s="14"/>
      <c r="I9" s="16">
        <v>3753.97</v>
      </c>
      <c r="J9" s="16">
        <v>10800</v>
      </c>
      <c r="K9" s="16">
        <v>10800</v>
      </c>
      <c r="L9" s="16">
        <v>3117.27</v>
      </c>
      <c r="M9" s="16">
        <f t="shared" si="0"/>
        <v>28.863611111111108</v>
      </c>
      <c r="N9" s="16">
        <f t="shared" si="1"/>
        <v>28.863611111111108</v>
      </c>
      <c r="O9" s="16">
        <f t="shared" si="2"/>
        <v>83.0392890726351</v>
      </c>
    </row>
    <row r="10" spans="1:15" x14ac:dyDescent="0.25">
      <c r="A10" s="14"/>
      <c r="B10" s="14"/>
      <c r="C10" s="14"/>
      <c r="D10" s="14"/>
      <c r="E10" s="15" t="s">
        <v>19</v>
      </c>
      <c r="F10" s="15" t="s">
        <v>20</v>
      </c>
      <c r="G10" s="15"/>
      <c r="H10" s="14"/>
      <c r="I10" s="16">
        <v>0</v>
      </c>
      <c r="J10" s="16">
        <v>600</v>
      </c>
      <c r="K10" s="16">
        <v>2600</v>
      </c>
      <c r="L10" s="16">
        <v>2446</v>
      </c>
      <c r="M10" s="16">
        <f t="shared" si="0"/>
        <v>94.07692307692308</v>
      </c>
      <c r="N10" s="16">
        <f t="shared" si="1"/>
        <v>407.66666666666669</v>
      </c>
      <c r="O10" s="16">
        <f t="shared" si="2"/>
        <v>0</v>
      </c>
    </row>
    <row r="11" spans="1:15" x14ac:dyDescent="0.25">
      <c r="A11" s="14"/>
      <c r="B11" s="14"/>
      <c r="C11" s="14"/>
      <c r="D11" s="14"/>
      <c r="E11" s="15" t="s">
        <v>21</v>
      </c>
      <c r="F11" s="15" t="s">
        <v>22</v>
      </c>
      <c r="G11" s="15"/>
      <c r="H11" s="14"/>
      <c r="I11" s="16">
        <v>0</v>
      </c>
      <c r="J11" s="16">
        <v>100</v>
      </c>
      <c r="K11" s="16">
        <v>200</v>
      </c>
      <c r="L11" s="16">
        <v>146.34</v>
      </c>
      <c r="M11" s="16">
        <f t="shared" si="0"/>
        <v>73.17</v>
      </c>
      <c r="N11" s="16">
        <f t="shared" si="1"/>
        <v>146.34</v>
      </c>
      <c r="O11" s="16">
        <f t="shared" si="2"/>
        <v>0</v>
      </c>
    </row>
    <row r="12" spans="1:15" x14ac:dyDescent="0.25">
      <c r="A12" s="14"/>
      <c r="B12" s="14"/>
      <c r="C12" s="14"/>
      <c r="D12" s="14"/>
      <c r="E12" s="15" t="s">
        <v>23</v>
      </c>
      <c r="F12" s="15" t="s">
        <v>24</v>
      </c>
      <c r="G12" s="15"/>
      <c r="H12" s="14"/>
      <c r="I12" s="16">
        <v>0</v>
      </c>
      <c r="J12" s="16">
        <v>0</v>
      </c>
      <c r="K12" s="16">
        <v>100</v>
      </c>
      <c r="L12" s="16">
        <v>47.35</v>
      </c>
      <c r="M12" s="16">
        <f t="shared" si="0"/>
        <v>47.35</v>
      </c>
      <c r="N12" s="16">
        <f t="shared" si="1"/>
        <v>0</v>
      </c>
      <c r="O12" s="16">
        <f t="shared" si="2"/>
        <v>0</v>
      </c>
    </row>
    <row r="13" spans="1:15" x14ac:dyDescent="0.25">
      <c r="A13" s="14"/>
      <c r="B13" s="14"/>
      <c r="C13" s="14"/>
      <c r="D13" s="14"/>
      <c r="E13" s="15" t="s">
        <v>25</v>
      </c>
      <c r="F13" s="15" t="s">
        <v>26</v>
      </c>
      <c r="G13" s="15"/>
      <c r="H13" s="14"/>
      <c r="I13" s="16">
        <v>42146.03</v>
      </c>
      <c r="J13" s="16">
        <v>54300</v>
      </c>
      <c r="K13" s="16">
        <v>52100</v>
      </c>
      <c r="L13" s="16">
        <v>45576.2</v>
      </c>
      <c r="M13" s="16">
        <f t="shared" si="0"/>
        <v>87.478310940499043</v>
      </c>
      <c r="N13" s="16">
        <f t="shared" si="1"/>
        <v>83.934069981583789</v>
      </c>
      <c r="O13" s="16">
        <f t="shared" si="2"/>
        <v>108.13877368758101</v>
      </c>
    </row>
    <row r="14" spans="1:15" x14ac:dyDescent="0.25">
      <c r="A14" s="8"/>
      <c r="B14" s="8"/>
      <c r="C14" s="9" t="s">
        <v>27</v>
      </c>
      <c r="D14" s="8"/>
      <c r="E14" s="8"/>
      <c r="F14" s="9" t="s">
        <v>28</v>
      </c>
      <c r="G14" s="9"/>
      <c r="H14" s="8"/>
      <c r="I14" s="10">
        <f t="shared" ref="I14:L15" si="3">+I15</f>
        <v>9371.68</v>
      </c>
      <c r="J14" s="10">
        <f t="shared" si="3"/>
        <v>3137</v>
      </c>
      <c r="K14" s="10">
        <f t="shared" si="3"/>
        <v>3137</v>
      </c>
      <c r="L14" s="10">
        <f t="shared" si="3"/>
        <v>3136.32</v>
      </c>
      <c r="M14" s="10">
        <f t="shared" si="0"/>
        <v>99.978323238763153</v>
      </c>
      <c r="N14" s="10">
        <f t="shared" si="1"/>
        <v>99.978323238763153</v>
      </c>
      <c r="O14" s="10">
        <f t="shared" si="2"/>
        <v>33.465931401840436</v>
      </c>
    </row>
    <row r="15" spans="1:15" x14ac:dyDescent="0.25">
      <c r="A15" s="11"/>
      <c r="B15" s="11"/>
      <c r="C15" s="11"/>
      <c r="D15" s="12" t="s">
        <v>16</v>
      </c>
      <c r="E15" s="11"/>
      <c r="F15" s="12"/>
      <c r="G15" s="12"/>
      <c r="H15" s="11"/>
      <c r="I15" s="13">
        <f t="shared" si="3"/>
        <v>9371.68</v>
      </c>
      <c r="J15" s="13">
        <f t="shared" si="3"/>
        <v>3137</v>
      </c>
      <c r="K15" s="13">
        <f t="shared" si="3"/>
        <v>3137</v>
      </c>
      <c r="L15" s="13">
        <f t="shared" si="3"/>
        <v>3136.32</v>
      </c>
      <c r="M15" s="13">
        <f t="shared" si="0"/>
        <v>99.978323238763153</v>
      </c>
      <c r="N15" s="13">
        <f t="shared" si="1"/>
        <v>99.978323238763153</v>
      </c>
      <c r="O15" s="13">
        <f t="shared" si="2"/>
        <v>33.465931401840436</v>
      </c>
    </row>
    <row r="16" spans="1:15" x14ac:dyDescent="0.25">
      <c r="A16" s="14"/>
      <c r="B16" s="14"/>
      <c r="C16" s="14"/>
      <c r="D16" s="14"/>
      <c r="E16" s="15" t="s">
        <v>29</v>
      </c>
      <c r="F16" s="15" t="s">
        <v>30</v>
      </c>
      <c r="G16" s="15"/>
      <c r="H16" s="14"/>
      <c r="I16" s="16">
        <v>9371.68</v>
      </c>
      <c r="J16" s="16">
        <v>3137</v>
      </c>
      <c r="K16" s="16">
        <v>3137</v>
      </c>
      <c r="L16" s="16">
        <v>3136.32</v>
      </c>
      <c r="M16" s="16">
        <f t="shared" si="0"/>
        <v>99.978323238763153</v>
      </c>
      <c r="N16" s="16">
        <f t="shared" si="1"/>
        <v>99.978323238763153</v>
      </c>
      <c r="O16" s="16">
        <f t="shared" si="2"/>
        <v>33.465931401840436</v>
      </c>
    </row>
    <row r="17" spans="1:15" x14ac:dyDescent="0.25">
      <c r="A17" s="8"/>
      <c r="B17" s="8"/>
      <c r="C17" s="9" t="s">
        <v>31</v>
      </c>
      <c r="D17" s="8"/>
      <c r="E17" s="8"/>
      <c r="F17" s="9" t="s">
        <v>32</v>
      </c>
      <c r="G17" s="9"/>
      <c r="H17" s="8"/>
      <c r="I17" s="10">
        <f>+I18</f>
        <v>28877.829999999998</v>
      </c>
      <c r="J17" s="10">
        <f>+J18</f>
        <v>10000</v>
      </c>
      <c r="K17" s="10">
        <f>+K18</f>
        <v>10000</v>
      </c>
      <c r="L17" s="10">
        <f>+L18</f>
        <v>2052.11</v>
      </c>
      <c r="M17" s="10">
        <f t="shared" si="0"/>
        <v>20.521100000000001</v>
      </c>
      <c r="N17" s="10">
        <f t="shared" si="1"/>
        <v>20.521100000000001</v>
      </c>
      <c r="O17" s="10">
        <f t="shared" si="2"/>
        <v>7.1061779919059029</v>
      </c>
    </row>
    <row r="18" spans="1:15" x14ac:dyDescent="0.25">
      <c r="A18" s="11"/>
      <c r="B18" s="11"/>
      <c r="C18" s="11"/>
      <c r="D18" s="12" t="s">
        <v>16</v>
      </c>
      <c r="E18" s="11"/>
      <c r="F18" s="12"/>
      <c r="G18" s="12"/>
      <c r="H18" s="11"/>
      <c r="I18" s="13">
        <f>+I19+I20+I21+I22+I23+I24+I25</f>
        <v>28877.829999999998</v>
      </c>
      <c r="J18" s="13">
        <f>+J19+J20+J21+J22+J23+J24+J25</f>
        <v>10000</v>
      </c>
      <c r="K18" s="13">
        <f>+K19+K20+K21+K22+K23+K24+K25</f>
        <v>10000</v>
      </c>
      <c r="L18" s="13">
        <f>+L19+L20+L21+L22+L23+L24+L25</f>
        <v>2052.11</v>
      </c>
      <c r="M18" s="13">
        <f t="shared" si="0"/>
        <v>20.521100000000001</v>
      </c>
      <c r="N18" s="13">
        <f t="shared" si="1"/>
        <v>20.521100000000001</v>
      </c>
      <c r="O18" s="13">
        <f t="shared" si="2"/>
        <v>7.1061779919059029</v>
      </c>
    </row>
    <row r="19" spans="1:15" x14ac:dyDescent="0.25">
      <c r="A19" s="14"/>
      <c r="B19" s="14"/>
      <c r="C19" s="14"/>
      <c r="D19" s="14"/>
      <c r="E19" s="15" t="s">
        <v>17</v>
      </c>
      <c r="F19" s="15" t="s">
        <v>18</v>
      </c>
      <c r="G19" s="15"/>
      <c r="H19" s="14"/>
      <c r="I19" s="16">
        <v>6599.99</v>
      </c>
      <c r="J19" s="16">
        <v>0</v>
      </c>
      <c r="K19" s="16">
        <v>0</v>
      </c>
      <c r="L19" s="16">
        <v>0</v>
      </c>
      <c r="M19" s="16">
        <f t="shared" si="0"/>
        <v>0</v>
      </c>
      <c r="N19" s="16">
        <f t="shared" si="1"/>
        <v>0</v>
      </c>
      <c r="O19" s="16">
        <f t="shared" si="2"/>
        <v>0</v>
      </c>
    </row>
    <row r="20" spans="1:15" x14ac:dyDescent="0.25">
      <c r="A20" s="14"/>
      <c r="B20" s="14"/>
      <c r="C20" s="14"/>
      <c r="D20" s="14"/>
      <c r="E20" s="15" t="s">
        <v>33</v>
      </c>
      <c r="F20" s="15" t="s">
        <v>34</v>
      </c>
      <c r="G20" s="15"/>
      <c r="H20" s="14"/>
      <c r="I20" s="16">
        <v>231.94</v>
      </c>
      <c r="J20" s="16">
        <v>0</v>
      </c>
      <c r="K20" s="16">
        <v>0</v>
      </c>
      <c r="L20" s="16">
        <v>0</v>
      </c>
      <c r="M20" s="16">
        <f t="shared" si="0"/>
        <v>0</v>
      </c>
      <c r="N20" s="16">
        <f t="shared" si="1"/>
        <v>0</v>
      </c>
      <c r="O20" s="16">
        <f t="shared" si="2"/>
        <v>0</v>
      </c>
    </row>
    <row r="21" spans="1:15" x14ac:dyDescent="0.25">
      <c r="A21" s="14"/>
      <c r="B21" s="14"/>
      <c r="C21" s="14"/>
      <c r="D21" s="14"/>
      <c r="E21" s="15" t="s">
        <v>19</v>
      </c>
      <c r="F21" s="15" t="s">
        <v>20</v>
      </c>
      <c r="G21" s="15"/>
      <c r="H21" s="14"/>
      <c r="I21" s="16">
        <v>4332.28</v>
      </c>
      <c r="J21" s="16">
        <v>0</v>
      </c>
      <c r="K21" s="16">
        <v>0</v>
      </c>
      <c r="L21" s="16">
        <v>0</v>
      </c>
      <c r="M21" s="16">
        <f t="shared" si="0"/>
        <v>0</v>
      </c>
      <c r="N21" s="16">
        <f t="shared" si="1"/>
        <v>0</v>
      </c>
      <c r="O21" s="16">
        <f t="shared" si="2"/>
        <v>0</v>
      </c>
    </row>
    <row r="22" spans="1:15" x14ac:dyDescent="0.25">
      <c r="A22" s="14"/>
      <c r="B22" s="14"/>
      <c r="C22" s="14"/>
      <c r="D22" s="14"/>
      <c r="E22" s="15" t="s">
        <v>21</v>
      </c>
      <c r="F22" s="15" t="s">
        <v>22</v>
      </c>
      <c r="G22" s="15"/>
      <c r="H22" s="14"/>
      <c r="I22" s="16">
        <v>281.18</v>
      </c>
      <c r="J22" s="16">
        <v>0</v>
      </c>
      <c r="K22" s="16">
        <v>0</v>
      </c>
      <c r="L22" s="16">
        <v>0</v>
      </c>
      <c r="M22" s="16">
        <f t="shared" si="0"/>
        <v>0</v>
      </c>
      <c r="N22" s="16">
        <f t="shared" si="1"/>
        <v>0</v>
      </c>
      <c r="O22" s="16">
        <f t="shared" si="2"/>
        <v>0</v>
      </c>
    </row>
    <row r="23" spans="1:15" x14ac:dyDescent="0.25">
      <c r="A23" s="14"/>
      <c r="B23" s="14"/>
      <c r="C23" s="14"/>
      <c r="D23" s="14"/>
      <c r="E23" s="15" t="s">
        <v>23</v>
      </c>
      <c r="F23" s="15" t="s">
        <v>24</v>
      </c>
      <c r="G23" s="15"/>
      <c r="H23" s="14"/>
      <c r="I23" s="16">
        <v>360</v>
      </c>
      <c r="J23" s="16">
        <v>0</v>
      </c>
      <c r="K23" s="16">
        <v>0</v>
      </c>
      <c r="L23" s="16">
        <v>0</v>
      </c>
      <c r="M23" s="16">
        <f t="shared" si="0"/>
        <v>0</v>
      </c>
      <c r="N23" s="16">
        <f t="shared" si="1"/>
        <v>0</v>
      </c>
      <c r="O23" s="16">
        <f t="shared" si="2"/>
        <v>0</v>
      </c>
    </row>
    <row r="24" spans="1:15" x14ac:dyDescent="0.25">
      <c r="A24" s="14"/>
      <c r="B24" s="14"/>
      <c r="C24" s="14"/>
      <c r="D24" s="14"/>
      <c r="E24" s="15" t="s">
        <v>25</v>
      </c>
      <c r="F24" s="15" t="s">
        <v>26</v>
      </c>
      <c r="G24" s="15"/>
      <c r="H24" s="14"/>
      <c r="I24" s="16">
        <v>17072.439999999999</v>
      </c>
      <c r="J24" s="16">
        <v>0</v>
      </c>
      <c r="K24" s="16">
        <v>0</v>
      </c>
      <c r="L24" s="16">
        <v>0</v>
      </c>
      <c r="M24" s="16">
        <f t="shared" si="0"/>
        <v>0</v>
      </c>
      <c r="N24" s="16">
        <f t="shared" si="1"/>
        <v>0</v>
      </c>
      <c r="O24" s="16">
        <f t="shared" si="2"/>
        <v>0</v>
      </c>
    </row>
    <row r="25" spans="1:15" x14ac:dyDescent="0.25">
      <c r="A25" s="14"/>
      <c r="B25" s="14"/>
      <c r="C25" s="14"/>
      <c r="D25" s="14"/>
      <c r="E25" s="15" t="s">
        <v>29</v>
      </c>
      <c r="F25" s="15" t="s">
        <v>30</v>
      </c>
      <c r="G25" s="15"/>
      <c r="H25" s="14"/>
      <c r="I25" s="16">
        <v>0</v>
      </c>
      <c r="J25" s="16">
        <v>10000</v>
      </c>
      <c r="K25" s="16">
        <v>10000</v>
      </c>
      <c r="L25" s="16">
        <v>2052.11</v>
      </c>
      <c r="M25" s="16">
        <f t="shared" si="0"/>
        <v>20.521100000000001</v>
      </c>
      <c r="N25" s="16">
        <f t="shared" si="1"/>
        <v>20.521100000000001</v>
      </c>
      <c r="O25" s="16">
        <f t="shared" si="2"/>
        <v>0</v>
      </c>
    </row>
    <row r="26" spans="1:15" x14ac:dyDescent="0.25">
      <c r="A26" s="2" t="s">
        <v>35</v>
      </c>
      <c r="B26" s="3"/>
      <c r="C26" s="3"/>
      <c r="D26" s="3"/>
      <c r="E26" s="3"/>
      <c r="F26" s="2" t="s">
        <v>36</v>
      </c>
      <c r="G26" s="2"/>
      <c r="H26" s="3"/>
      <c r="I26" s="4">
        <f t="shared" ref="I26:L28" si="4">+I27</f>
        <v>10352.92</v>
      </c>
      <c r="J26" s="4">
        <f t="shared" si="4"/>
        <v>12000</v>
      </c>
      <c r="K26" s="4">
        <f t="shared" si="4"/>
        <v>12000</v>
      </c>
      <c r="L26" s="4">
        <f t="shared" si="4"/>
        <v>11471.64</v>
      </c>
      <c r="M26" s="4">
        <f t="shared" si="0"/>
        <v>95.596999999999994</v>
      </c>
      <c r="N26" s="4">
        <f t="shared" si="1"/>
        <v>95.596999999999994</v>
      </c>
      <c r="O26" s="4">
        <f t="shared" si="2"/>
        <v>110.80584028467331</v>
      </c>
    </row>
    <row r="27" spans="1:15" x14ac:dyDescent="0.25">
      <c r="A27" s="5"/>
      <c r="B27" s="6" t="s">
        <v>37</v>
      </c>
      <c r="C27" s="5"/>
      <c r="D27" s="5"/>
      <c r="E27" s="5"/>
      <c r="F27" s="6" t="s">
        <v>38</v>
      </c>
      <c r="G27" s="6"/>
      <c r="H27" s="5"/>
      <c r="I27" s="7">
        <f t="shared" si="4"/>
        <v>10352.92</v>
      </c>
      <c r="J27" s="7">
        <f t="shared" si="4"/>
        <v>12000</v>
      </c>
      <c r="K27" s="7">
        <f t="shared" si="4"/>
        <v>12000</v>
      </c>
      <c r="L27" s="7">
        <f t="shared" si="4"/>
        <v>11471.64</v>
      </c>
      <c r="M27" s="7">
        <f t="shared" si="0"/>
        <v>95.596999999999994</v>
      </c>
      <c r="N27" s="7">
        <f t="shared" si="1"/>
        <v>95.596999999999994</v>
      </c>
      <c r="O27" s="7">
        <f t="shared" si="2"/>
        <v>110.80584028467331</v>
      </c>
    </row>
    <row r="28" spans="1:15" x14ac:dyDescent="0.25">
      <c r="A28" s="8"/>
      <c r="B28" s="8"/>
      <c r="C28" s="9" t="s">
        <v>39</v>
      </c>
      <c r="D28" s="8"/>
      <c r="E28" s="8"/>
      <c r="F28" s="9" t="s">
        <v>40</v>
      </c>
      <c r="G28" s="9"/>
      <c r="H28" s="8"/>
      <c r="I28" s="10">
        <f t="shared" si="4"/>
        <v>10352.92</v>
      </c>
      <c r="J28" s="10">
        <f t="shared" si="4"/>
        <v>12000</v>
      </c>
      <c r="K28" s="10">
        <f t="shared" si="4"/>
        <v>12000</v>
      </c>
      <c r="L28" s="10">
        <f t="shared" si="4"/>
        <v>11471.64</v>
      </c>
      <c r="M28" s="10">
        <f t="shared" si="0"/>
        <v>95.596999999999994</v>
      </c>
      <c r="N28" s="10">
        <f t="shared" si="1"/>
        <v>95.596999999999994</v>
      </c>
      <c r="O28" s="10">
        <f t="shared" si="2"/>
        <v>110.80584028467331</v>
      </c>
    </row>
    <row r="29" spans="1:15" x14ac:dyDescent="0.25">
      <c r="A29" s="11"/>
      <c r="B29" s="11"/>
      <c r="C29" s="11"/>
      <c r="D29" s="12" t="s">
        <v>16</v>
      </c>
      <c r="E29" s="11"/>
      <c r="F29" s="12"/>
      <c r="G29" s="12"/>
      <c r="H29" s="11"/>
      <c r="I29" s="13">
        <f>+I30+I31</f>
        <v>10352.92</v>
      </c>
      <c r="J29" s="13">
        <f>+J30+J31</f>
        <v>12000</v>
      </c>
      <c r="K29" s="13">
        <f>+K30+K31</f>
        <v>12000</v>
      </c>
      <c r="L29" s="13">
        <f>+L30+L31</f>
        <v>11471.64</v>
      </c>
      <c r="M29" s="13">
        <f t="shared" si="0"/>
        <v>95.596999999999994</v>
      </c>
      <c r="N29" s="13">
        <f t="shared" si="1"/>
        <v>95.596999999999994</v>
      </c>
      <c r="O29" s="13">
        <f t="shared" si="2"/>
        <v>110.80584028467331</v>
      </c>
    </row>
    <row r="30" spans="1:15" x14ac:dyDescent="0.25">
      <c r="A30" s="14"/>
      <c r="B30" s="14"/>
      <c r="C30" s="14"/>
      <c r="D30" s="14"/>
      <c r="E30" s="15" t="s">
        <v>17</v>
      </c>
      <c r="F30" s="15" t="s">
        <v>18</v>
      </c>
      <c r="G30" s="15"/>
      <c r="H30" s="14"/>
      <c r="I30" s="16">
        <v>189.41</v>
      </c>
      <c r="J30" s="16">
        <v>0</v>
      </c>
      <c r="K30" s="16">
        <v>500</v>
      </c>
      <c r="L30" s="16">
        <v>445.3</v>
      </c>
      <c r="M30" s="16">
        <f t="shared" si="0"/>
        <v>89.06</v>
      </c>
      <c r="N30" s="16">
        <f t="shared" si="1"/>
        <v>0</v>
      </c>
      <c r="O30" s="16">
        <f t="shared" si="2"/>
        <v>235.09846365028247</v>
      </c>
    </row>
    <row r="31" spans="1:15" x14ac:dyDescent="0.25">
      <c r="A31" s="14"/>
      <c r="B31" s="14"/>
      <c r="C31" s="14"/>
      <c r="D31" s="14"/>
      <c r="E31" s="15" t="s">
        <v>25</v>
      </c>
      <c r="F31" s="15" t="s">
        <v>26</v>
      </c>
      <c r="G31" s="15"/>
      <c r="H31" s="14"/>
      <c r="I31" s="16">
        <v>10163.51</v>
      </c>
      <c r="J31" s="16">
        <v>12000</v>
      </c>
      <c r="K31" s="16">
        <v>11500</v>
      </c>
      <c r="L31" s="16">
        <v>11026.34</v>
      </c>
      <c r="M31" s="16">
        <f t="shared" si="0"/>
        <v>95.881217391304347</v>
      </c>
      <c r="N31" s="16">
        <f t="shared" si="1"/>
        <v>91.886166666666668</v>
      </c>
      <c r="O31" s="16">
        <f t="shared" si="2"/>
        <v>108.48948837557104</v>
      </c>
    </row>
    <row r="32" spans="1:15" x14ac:dyDescent="0.25">
      <c r="A32" s="2" t="s">
        <v>41</v>
      </c>
      <c r="B32" s="3"/>
      <c r="C32" s="3"/>
      <c r="D32" s="3"/>
      <c r="E32" s="3"/>
      <c r="F32" s="2" t="s">
        <v>42</v>
      </c>
      <c r="G32" s="2"/>
      <c r="H32" s="3"/>
      <c r="I32" s="4">
        <f t="shared" ref="I32:L34" si="5">+I33</f>
        <v>72872.790000000008</v>
      </c>
      <c r="J32" s="4">
        <f t="shared" si="5"/>
        <v>98508.48000000001</v>
      </c>
      <c r="K32" s="4">
        <f t="shared" si="5"/>
        <v>98508.48000000001</v>
      </c>
      <c r="L32" s="4">
        <f t="shared" si="5"/>
        <v>93658.4</v>
      </c>
      <c r="M32" s="4">
        <f t="shared" si="0"/>
        <v>95.076484785878307</v>
      </c>
      <c r="N32" s="4">
        <f t="shared" si="1"/>
        <v>95.076484785878307</v>
      </c>
      <c r="O32" s="4">
        <f t="shared" si="2"/>
        <v>128.52314286306313</v>
      </c>
    </row>
    <row r="33" spans="1:15" x14ac:dyDescent="0.25">
      <c r="A33" s="5"/>
      <c r="B33" s="6" t="s">
        <v>12</v>
      </c>
      <c r="C33" s="5"/>
      <c r="D33" s="5"/>
      <c r="E33" s="5"/>
      <c r="F33" s="6" t="s">
        <v>13</v>
      </c>
      <c r="G33" s="6"/>
      <c r="H33" s="5"/>
      <c r="I33" s="7">
        <f t="shared" si="5"/>
        <v>72872.790000000008</v>
      </c>
      <c r="J33" s="7">
        <f t="shared" si="5"/>
        <v>98508.48000000001</v>
      </c>
      <c r="K33" s="7">
        <f t="shared" si="5"/>
        <v>98508.48000000001</v>
      </c>
      <c r="L33" s="7">
        <f t="shared" si="5"/>
        <v>93658.4</v>
      </c>
      <c r="M33" s="7">
        <f t="shared" si="0"/>
        <v>95.076484785878307</v>
      </c>
      <c r="N33" s="7">
        <f t="shared" si="1"/>
        <v>95.076484785878307</v>
      </c>
      <c r="O33" s="7">
        <f t="shared" si="2"/>
        <v>128.52314286306313</v>
      </c>
    </row>
    <row r="34" spans="1:15" x14ac:dyDescent="0.25">
      <c r="A34" s="8"/>
      <c r="B34" s="8"/>
      <c r="C34" s="9" t="s">
        <v>43</v>
      </c>
      <c r="D34" s="8"/>
      <c r="E34" s="8"/>
      <c r="F34" s="9" t="s">
        <v>44</v>
      </c>
      <c r="G34" s="9"/>
      <c r="H34" s="8"/>
      <c r="I34" s="10">
        <f t="shared" si="5"/>
        <v>72872.790000000008</v>
      </c>
      <c r="J34" s="10">
        <f t="shared" si="5"/>
        <v>98508.48000000001</v>
      </c>
      <c r="K34" s="10">
        <f t="shared" si="5"/>
        <v>98508.48000000001</v>
      </c>
      <c r="L34" s="10">
        <f t="shared" si="5"/>
        <v>93658.4</v>
      </c>
      <c r="M34" s="10">
        <f t="shared" si="0"/>
        <v>95.076484785878307</v>
      </c>
      <c r="N34" s="10">
        <f t="shared" si="1"/>
        <v>95.076484785878307</v>
      </c>
      <c r="O34" s="10">
        <f t="shared" si="2"/>
        <v>128.52314286306313</v>
      </c>
    </row>
    <row r="35" spans="1:15" x14ac:dyDescent="0.25">
      <c r="A35" s="11"/>
      <c r="B35" s="11"/>
      <c r="C35" s="11"/>
      <c r="D35" s="12" t="s">
        <v>16</v>
      </c>
      <c r="E35" s="11"/>
      <c r="F35" s="12"/>
      <c r="G35" s="12"/>
      <c r="H35" s="11"/>
      <c r="I35" s="13">
        <f>+I36+I37+I38+I39+I40+I41+I42+I43+I44+I45+I46+I47+I48</f>
        <v>72872.790000000008</v>
      </c>
      <c r="J35" s="13">
        <f>+J36+J37+J38+J39+J40+J41+J42+J43+J44+J45+J46+J47+J48</f>
        <v>98508.48000000001</v>
      </c>
      <c r="K35" s="13">
        <f>+K36+K37+K38+K39+K40+K41+K42+K43+K44+K45+K46+K47+K48</f>
        <v>98508.48000000001</v>
      </c>
      <c r="L35" s="13">
        <f>+L36+L37+L38+L39+L40+L41+L42+L43+L44+L45+L46+L47+L48</f>
        <v>93658.4</v>
      </c>
      <c r="M35" s="13">
        <f t="shared" si="0"/>
        <v>95.076484785878307</v>
      </c>
      <c r="N35" s="13">
        <f t="shared" si="1"/>
        <v>95.076484785878307</v>
      </c>
      <c r="O35" s="13">
        <f t="shared" si="2"/>
        <v>128.52314286306313</v>
      </c>
    </row>
    <row r="36" spans="1:15" x14ac:dyDescent="0.25">
      <c r="A36" s="14"/>
      <c r="B36" s="14"/>
      <c r="C36" s="14"/>
      <c r="D36" s="14"/>
      <c r="E36" s="15" t="s">
        <v>45</v>
      </c>
      <c r="F36" s="15" t="s">
        <v>46</v>
      </c>
      <c r="G36" s="15"/>
      <c r="H36" s="14"/>
      <c r="I36" s="16">
        <v>44585.57</v>
      </c>
      <c r="J36" s="16">
        <v>70315.13</v>
      </c>
      <c r="K36" s="16">
        <v>70315.13</v>
      </c>
      <c r="L36" s="16">
        <v>69494.66</v>
      </c>
      <c r="M36" s="16">
        <f t="shared" si="0"/>
        <v>98.833152978597923</v>
      </c>
      <c r="N36" s="16">
        <f t="shared" si="1"/>
        <v>98.833152978597923</v>
      </c>
      <c r="O36" s="16">
        <f t="shared" si="2"/>
        <v>155.86805327373858</v>
      </c>
    </row>
    <row r="37" spans="1:15" x14ac:dyDescent="0.25">
      <c r="A37" s="14"/>
      <c r="B37" s="14"/>
      <c r="C37" s="14"/>
      <c r="D37" s="14"/>
      <c r="E37" s="15" t="s">
        <v>47</v>
      </c>
      <c r="F37" s="15" t="s">
        <v>48</v>
      </c>
      <c r="G37" s="15"/>
      <c r="H37" s="14"/>
      <c r="I37" s="16">
        <v>14.3</v>
      </c>
      <c r="J37" s="16">
        <v>0</v>
      </c>
      <c r="K37" s="16">
        <v>100</v>
      </c>
      <c r="L37" s="16">
        <v>100</v>
      </c>
      <c r="M37" s="16">
        <f t="shared" si="0"/>
        <v>100</v>
      </c>
      <c r="N37" s="16">
        <f t="shared" si="1"/>
        <v>0</v>
      </c>
      <c r="O37" s="16">
        <f t="shared" si="2"/>
        <v>699.30069930069919</v>
      </c>
    </row>
    <row r="38" spans="1:15" x14ac:dyDescent="0.25">
      <c r="A38" s="14"/>
      <c r="B38" s="14"/>
      <c r="C38" s="14"/>
      <c r="D38" s="14"/>
      <c r="E38" s="15" t="s">
        <v>49</v>
      </c>
      <c r="F38" s="15" t="s">
        <v>50</v>
      </c>
      <c r="G38" s="15"/>
      <c r="H38" s="14"/>
      <c r="I38" s="16">
        <v>1438.41</v>
      </c>
      <c r="J38" s="16">
        <v>2410.67</v>
      </c>
      <c r="K38" s="16">
        <v>2500.67</v>
      </c>
      <c r="L38" s="16">
        <v>2495.5100000000002</v>
      </c>
      <c r="M38" s="16">
        <f t="shared" si="0"/>
        <v>99.793655300379498</v>
      </c>
      <c r="N38" s="16">
        <f t="shared" si="1"/>
        <v>103.51935354071691</v>
      </c>
      <c r="O38" s="16">
        <f t="shared" si="2"/>
        <v>173.49086838940221</v>
      </c>
    </row>
    <row r="39" spans="1:15" x14ac:dyDescent="0.25">
      <c r="A39" s="14"/>
      <c r="B39" s="14"/>
      <c r="C39" s="14"/>
      <c r="D39" s="14"/>
      <c r="E39" s="15" t="s">
        <v>51</v>
      </c>
      <c r="F39" s="15" t="s">
        <v>52</v>
      </c>
      <c r="G39" s="15"/>
      <c r="H39" s="14"/>
      <c r="I39" s="16">
        <v>3945.83</v>
      </c>
      <c r="J39" s="16">
        <v>6635.92</v>
      </c>
      <c r="K39" s="16">
        <v>6635.92</v>
      </c>
      <c r="L39" s="16">
        <v>6150.27</v>
      </c>
      <c r="M39" s="16">
        <f t="shared" si="0"/>
        <v>92.681497064461311</v>
      </c>
      <c r="N39" s="16">
        <f t="shared" si="1"/>
        <v>92.681497064461311</v>
      </c>
      <c r="O39" s="16">
        <f t="shared" si="2"/>
        <v>155.86758679415993</v>
      </c>
    </row>
    <row r="40" spans="1:15" x14ac:dyDescent="0.25">
      <c r="A40" s="14"/>
      <c r="B40" s="14"/>
      <c r="C40" s="14"/>
      <c r="D40" s="14"/>
      <c r="E40" s="15" t="s">
        <v>53</v>
      </c>
      <c r="F40" s="15" t="s">
        <v>54</v>
      </c>
      <c r="G40" s="15"/>
      <c r="H40" s="14"/>
      <c r="I40" s="16">
        <v>3161.13</v>
      </c>
      <c r="J40" s="16">
        <v>5316.14</v>
      </c>
      <c r="K40" s="16">
        <v>5316.14</v>
      </c>
      <c r="L40" s="16">
        <v>4927.12</v>
      </c>
      <c r="M40" s="16">
        <f t="shared" si="0"/>
        <v>92.682284514704278</v>
      </c>
      <c r="N40" s="16">
        <f t="shared" si="1"/>
        <v>92.682284514704278</v>
      </c>
      <c r="O40" s="16">
        <f t="shared" si="2"/>
        <v>155.86578217283059</v>
      </c>
    </row>
    <row r="41" spans="1:15" x14ac:dyDescent="0.25">
      <c r="A41" s="14"/>
      <c r="B41" s="14"/>
      <c r="C41" s="14"/>
      <c r="D41" s="14"/>
      <c r="E41" s="15" t="s">
        <v>55</v>
      </c>
      <c r="F41" s="15" t="s">
        <v>56</v>
      </c>
      <c r="G41" s="15"/>
      <c r="H41" s="14"/>
      <c r="I41" s="16">
        <v>26.75</v>
      </c>
      <c r="J41" s="16">
        <v>44.98</v>
      </c>
      <c r="K41" s="16">
        <v>44.98</v>
      </c>
      <c r="L41" s="16">
        <v>41.69</v>
      </c>
      <c r="M41" s="16">
        <f t="shared" si="0"/>
        <v>92.685638061360606</v>
      </c>
      <c r="N41" s="16">
        <f t="shared" si="1"/>
        <v>92.685638061360606</v>
      </c>
      <c r="O41" s="16">
        <f t="shared" si="2"/>
        <v>155.8504672897196</v>
      </c>
    </row>
    <row r="42" spans="1:15" x14ac:dyDescent="0.25">
      <c r="A42" s="14"/>
      <c r="B42" s="14"/>
      <c r="C42" s="14"/>
      <c r="D42" s="14"/>
      <c r="E42" s="15" t="s">
        <v>57</v>
      </c>
      <c r="F42" s="15" t="s">
        <v>58</v>
      </c>
      <c r="G42" s="15"/>
      <c r="H42" s="14"/>
      <c r="I42" s="16">
        <v>44.58</v>
      </c>
      <c r="J42" s="16">
        <v>75.069999999999993</v>
      </c>
      <c r="K42" s="16">
        <v>75.069999999999993</v>
      </c>
      <c r="L42" s="16">
        <v>69.48</v>
      </c>
      <c r="M42" s="16">
        <f t="shared" si="0"/>
        <v>92.553616624483823</v>
      </c>
      <c r="N42" s="16">
        <f t="shared" si="1"/>
        <v>92.553616624483823</v>
      </c>
      <c r="O42" s="16">
        <f t="shared" si="2"/>
        <v>155.85464333781965</v>
      </c>
    </row>
    <row r="43" spans="1:15" x14ac:dyDescent="0.25">
      <c r="A43" s="14"/>
      <c r="B43" s="14"/>
      <c r="C43" s="14"/>
      <c r="D43" s="14"/>
      <c r="E43" s="15" t="s">
        <v>59</v>
      </c>
      <c r="F43" s="15" t="s">
        <v>60</v>
      </c>
      <c r="G43" s="15"/>
      <c r="H43" s="14"/>
      <c r="I43" s="16">
        <v>91.33</v>
      </c>
      <c r="J43" s="16">
        <v>544.07000000000005</v>
      </c>
      <c r="K43" s="16">
        <v>544.07000000000005</v>
      </c>
      <c r="L43" s="16">
        <v>96.44</v>
      </c>
      <c r="M43" s="16">
        <f t="shared" si="0"/>
        <v>17.725660301064199</v>
      </c>
      <c r="N43" s="16">
        <f t="shared" si="1"/>
        <v>17.725660301064199</v>
      </c>
      <c r="O43" s="16">
        <f t="shared" si="2"/>
        <v>105.59509471148583</v>
      </c>
    </row>
    <row r="44" spans="1:15" x14ac:dyDescent="0.25">
      <c r="A44" s="14"/>
      <c r="B44" s="14"/>
      <c r="C44" s="14"/>
      <c r="D44" s="14"/>
      <c r="E44" s="15" t="s">
        <v>17</v>
      </c>
      <c r="F44" s="15" t="s">
        <v>18</v>
      </c>
      <c r="G44" s="15"/>
      <c r="H44" s="14"/>
      <c r="I44" s="16">
        <v>7720</v>
      </c>
      <c r="J44" s="16">
        <v>4666.5</v>
      </c>
      <c r="K44" s="16">
        <v>8366.5</v>
      </c>
      <c r="L44" s="16">
        <v>8272.4</v>
      </c>
      <c r="M44" s="16">
        <f t="shared" si="0"/>
        <v>98.875276399928282</v>
      </c>
      <c r="N44" s="16">
        <f t="shared" si="1"/>
        <v>177.27204543019391</v>
      </c>
      <c r="O44" s="16">
        <f t="shared" si="2"/>
        <v>107.15544041450778</v>
      </c>
    </row>
    <row r="45" spans="1:15" x14ac:dyDescent="0.25">
      <c r="A45" s="14"/>
      <c r="B45" s="14"/>
      <c r="C45" s="14"/>
      <c r="D45" s="14"/>
      <c r="E45" s="15" t="s">
        <v>19</v>
      </c>
      <c r="F45" s="15" t="s">
        <v>20</v>
      </c>
      <c r="G45" s="15"/>
      <c r="H45" s="14"/>
      <c r="I45" s="16">
        <v>382.65</v>
      </c>
      <c r="J45" s="16">
        <v>3060</v>
      </c>
      <c r="K45" s="16">
        <v>2960</v>
      </c>
      <c r="L45" s="16">
        <v>379.11</v>
      </c>
      <c r="M45" s="16">
        <f t="shared" si="0"/>
        <v>12.807770270270272</v>
      </c>
      <c r="N45" s="16">
        <f t="shared" si="1"/>
        <v>12.389215686274509</v>
      </c>
      <c r="O45" s="16">
        <f t="shared" si="2"/>
        <v>99.074872598980804</v>
      </c>
    </row>
    <row r="46" spans="1:15" x14ac:dyDescent="0.25">
      <c r="A46" s="14"/>
      <c r="B46" s="14"/>
      <c r="C46" s="14"/>
      <c r="D46" s="14"/>
      <c r="E46" s="15" t="s">
        <v>61</v>
      </c>
      <c r="F46" s="15" t="s">
        <v>62</v>
      </c>
      <c r="G46" s="15"/>
      <c r="H46" s="14"/>
      <c r="I46" s="16">
        <v>1563.71</v>
      </c>
      <c r="J46" s="16">
        <v>5440</v>
      </c>
      <c r="K46" s="16">
        <v>1530</v>
      </c>
      <c r="L46" s="16">
        <v>1520.72</v>
      </c>
      <c r="M46" s="16">
        <f t="shared" si="0"/>
        <v>99.393464052287584</v>
      </c>
      <c r="N46" s="16">
        <f t="shared" si="1"/>
        <v>27.954411764705885</v>
      </c>
      <c r="O46" s="16">
        <f t="shared" si="2"/>
        <v>97.250769004482933</v>
      </c>
    </row>
    <row r="47" spans="1:15" x14ac:dyDescent="0.25">
      <c r="A47" s="14"/>
      <c r="B47" s="14"/>
      <c r="C47" s="14"/>
      <c r="D47" s="14"/>
      <c r="E47" s="15" t="s">
        <v>25</v>
      </c>
      <c r="F47" s="15" t="s">
        <v>26</v>
      </c>
      <c r="G47" s="15"/>
      <c r="H47" s="14"/>
      <c r="I47" s="16">
        <v>9898.5300000000007</v>
      </c>
      <c r="J47" s="16">
        <v>0</v>
      </c>
      <c r="K47" s="16">
        <v>0</v>
      </c>
      <c r="L47" s="16">
        <v>0</v>
      </c>
      <c r="M47" s="16">
        <f t="shared" si="0"/>
        <v>0</v>
      </c>
      <c r="N47" s="16">
        <f t="shared" si="1"/>
        <v>0</v>
      </c>
      <c r="O47" s="16">
        <f t="shared" si="2"/>
        <v>0</v>
      </c>
    </row>
    <row r="48" spans="1:15" x14ac:dyDescent="0.25">
      <c r="A48" s="14"/>
      <c r="B48" s="14"/>
      <c r="C48" s="14"/>
      <c r="D48" s="14"/>
      <c r="E48" s="15" t="s">
        <v>63</v>
      </c>
      <c r="F48" s="15" t="s">
        <v>64</v>
      </c>
      <c r="G48" s="15"/>
      <c r="H48" s="14"/>
      <c r="I48" s="16">
        <v>0</v>
      </c>
      <c r="J48" s="16">
        <v>0</v>
      </c>
      <c r="K48" s="16">
        <v>120</v>
      </c>
      <c r="L48" s="16">
        <v>111</v>
      </c>
      <c r="M48" s="16">
        <f t="shared" si="0"/>
        <v>92.5</v>
      </c>
      <c r="N48" s="16">
        <f t="shared" si="1"/>
        <v>0</v>
      </c>
      <c r="O48" s="16">
        <f t="shared" si="2"/>
        <v>0</v>
      </c>
    </row>
    <row r="49" spans="1:15" x14ac:dyDescent="0.25">
      <c r="A49" s="2" t="s">
        <v>45</v>
      </c>
      <c r="B49" s="3"/>
      <c r="C49" s="3"/>
      <c r="D49" s="3"/>
      <c r="E49" s="3"/>
      <c r="F49" s="2" t="s">
        <v>65</v>
      </c>
      <c r="G49" s="2"/>
      <c r="H49" s="3"/>
      <c r="I49" s="4">
        <f>+I50+I59+I110+I182+I201+I207+I223+I282+I295+I372+I477+I583+I713+I726+I847+I911+I965+I969</f>
        <v>14725620</v>
      </c>
      <c r="J49" s="4">
        <f>+J50+J59+J110+J182+J201+J207+J223+J282+J295+J372+J477+J583+J713+J726+J847+J911+J965+J969</f>
        <v>15229939.300000001</v>
      </c>
      <c r="K49" s="4">
        <f>+K50+K59+K110+K182+K201+K207+K223+K282+K295+K372+K477+K583+K713+K726+K847+K911+K965+K969</f>
        <v>15222939.300000001</v>
      </c>
      <c r="L49" s="4">
        <f>+L50+L59+L110+L182+L201+L207+L223+L282+L295+L372+L477+L583+L713+L726+L847+L911+L965+L969</f>
        <v>11480196.640000001</v>
      </c>
      <c r="M49" s="4">
        <f t="shared" si="0"/>
        <v>75.413797649446053</v>
      </c>
      <c r="N49" s="4">
        <f t="shared" si="1"/>
        <v>75.379135884014985</v>
      </c>
      <c r="O49" s="4">
        <f t="shared" si="2"/>
        <v>77.960701416986183</v>
      </c>
    </row>
    <row r="50" spans="1:15" x14ac:dyDescent="0.25">
      <c r="A50" s="5"/>
      <c r="B50" s="6" t="s">
        <v>66</v>
      </c>
      <c r="C50" s="5"/>
      <c r="D50" s="5"/>
      <c r="E50" s="5"/>
      <c r="F50" s="6" t="s">
        <v>67</v>
      </c>
      <c r="G50" s="6"/>
      <c r="H50" s="5"/>
      <c r="I50" s="7">
        <f t="shared" ref="I50:L51" si="6">+I51</f>
        <v>10323.93</v>
      </c>
      <c r="J50" s="7">
        <f t="shared" si="6"/>
        <v>10000</v>
      </c>
      <c r="K50" s="7">
        <f t="shared" si="6"/>
        <v>13000</v>
      </c>
      <c r="L50" s="7">
        <f t="shared" si="6"/>
        <v>8071.7199999999993</v>
      </c>
      <c r="M50" s="7">
        <f t="shared" si="0"/>
        <v>62.090153846153839</v>
      </c>
      <c r="N50" s="7">
        <f t="shared" si="1"/>
        <v>80.717199999999991</v>
      </c>
      <c r="O50" s="7">
        <f t="shared" si="2"/>
        <v>78.184567311091797</v>
      </c>
    </row>
    <row r="51" spans="1:15" x14ac:dyDescent="0.25">
      <c r="A51" s="8"/>
      <c r="B51" s="8"/>
      <c r="C51" s="9" t="s">
        <v>68</v>
      </c>
      <c r="D51" s="8"/>
      <c r="E51" s="8"/>
      <c r="F51" s="9" t="s">
        <v>69</v>
      </c>
      <c r="G51" s="9"/>
      <c r="H51" s="8"/>
      <c r="I51" s="10">
        <f t="shared" si="6"/>
        <v>10323.93</v>
      </c>
      <c r="J51" s="10">
        <f t="shared" si="6"/>
        <v>10000</v>
      </c>
      <c r="K51" s="10">
        <f t="shared" si="6"/>
        <v>13000</v>
      </c>
      <c r="L51" s="10">
        <f t="shared" si="6"/>
        <v>8071.7199999999993</v>
      </c>
      <c r="M51" s="10">
        <f t="shared" si="0"/>
        <v>62.090153846153839</v>
      </c>
      <c r="N51" s="10">
        <f t="shared" si="1"/>
        <v>80.717199999999991</v>
      </c>
      <c r="O51" s="10">
        <f t="shared" si="2"/>
        <v>78.184567311091797</v>
      </c>
    </row>
    <row r="52" spans="1:15" x14ac:dyDescent="0.25">
      <c r="A52" s="11"/>
      <c r="B52" s="11"/>
      <c r="C52" s="11"/>
      <c r="D52" s="12" t="s">
        <v>16</v>
      </c>
      <c r="E52" s="11"/>
      <c r="F52" s="12"/>
      <c r="G52" s="12"/>
      <c r="H52" s="11"/>
      <c r="I52" s="13">
        <f>+I53+I54+I55+I56+I57+I58</f>
        <v>10323.93</v>
      </c>
      <c r="J52" s="13">
        <f>+J53+J54+J55+J56+J57+J58</f>
        <v>10000</v>
      </c>
      <c r="K52" s="13">
        <f>+K53+K54+K55+K56+K57+K58</f>
        <v>13000</v>
      </c>
      <c r="L52" s="13">
        <f>+L53+L54+L55+L56+L57+L58</f>
        <v>8071.7199999999993</v>
      </c>
      <c r="M52" s="13">
        <f t="shared" si="0"/>
        <v>62.090153846153839</v>
      </c>
      <c r="N52" s="13">
        <f t="shared" si="1"/>
        <v>80.717199999999991</v>
      </c>
      <c r="O52" s="13">
        <f t="shared" si="2"/>
        <v>78.184567311091797</v>
      </c>
    </row>
    <row r="53" spans="1:15" x14ac:dyDescent="0.25">
      <c r="A53" s="14"/>
      <c r="B53" s="14"/>
      <c r="C53" s="14"/>
      <c r="D53" s="14"/>
      <c r="E53" s="15" t="s">
        <v>17</v>
      </c>
      <c r="F53" s="15" t="s">
        <v>18</v>
      </c>
      <c r="G53" s="15"/>
      <c r="H53" s="14"/>
      <c r="I53" s="16">
        <v>2896.21</v>
      </c>
      <c r="J53" s="16">
        <v>5300</v>
      </c>
      <c r="K53" s="16">
        <v>5300</v>
      </c>
      <c r="L53" s="16">
        <v>3953.97</v>
      </c>
      <c r="M53" s="16">
        <f t="shared" si="0"/>
        <v>74.603207547169802</v>
      </c>
      <c r="N53" s="16">
        <f t="shared" si="1"/>
        <v>74.603207547169802</v>
      </c>
      <c r="O53" s="16">
        <f t="shared" si="2"/>
        <v>136.52221351352281</v>
      </c>
    </row>
    <row r="54" spans="1:15" x14ac:dyDescent="0.25">
      <c r="A54" s="14"/>
      <c r="B54" s="14"/>
      <c r="C54" s="14"/>
      <c r="D54" s="14"/>
      <c r="E54" s="15" t="s">
        <v>19</v>
      </c>
      <c r="F54" s="15" t="s">
        <v>20</v>
      </c>
      <c r="G54" s="15"/>
      <c r="H54" s="14"/>
      <c r="I54" s="16">
        <v>0</v>
      </c>
      <c r="J54" s="16">
        <v>0</v>
      </c>
      <c r="K54" s="16">
        <v>500</v>
      </c>
      <c r="L54" s="16">
        <v>255.95</v>
      </c>
      <c r="M54" s="16">
        <f t="shared" si="0"/>
        <v>51.190000000000005</v>
      </c>
      <c r="N54" s="16">
        <f t="shared" si="1"/>
        <v>0</v>
      </c>
      <c r="O54" s="16">
        <f t="shared" si="2"/>
        <v>0</v>
      </c>
    </row>
    <row r="55" spans="1:15" x14ac:dyDescent="0.25">
      <c r="A55" s="14"/>
      <c r="B55" s="14"/>
      <c r="C55" s="14"/>
      <c r="D55" s="14"/>
      <c r="E55" s="15" t="s">
        <v>70</v>
      </c>
      <c r="F55" s="15" t="s">
        <v>71</v>
      </c>
      <c r="G55" s="15"/>
      <c r="H55" s="14"/>
      <c r="I55" s="16">
        <v>3779.5</v>
      </c>
      <c r="J55" s="16">
        <v>3000</v>
      </c>
      <c r="K55" s="16">
        <v>3000</v>
      </c>
      <c r="L55" s="16">
        <v>98.55</v>
      </c>
      <c r="M55" s="16">
        <f t="shared" si="0"/>
        <v>3.2849999999999997</v>
      </c>
      <c r="N55" s="16">
        <f t="shared" si="1"/>
        <v>3.2849999999999997</v>
      </c>
      <c r="O55" s="16">
        <f t="shared" si="2"/>
        <v>2.6074877629316049</v>
      </c>
    </row>
    <row r="56" spans="1:15" x14ac:dyDescent="0.25">
      <c r="A56" s="14"/>
      <c r="B56" s="14"/>
      <c r="C56" s="14"/>
      <c r="D56" s="14"/>
      <c r="E56" s="15" t="s">
        <v>23</v>
      </c>
      <c r="F56" s="15" t="s">
        <v>24</v>
      </c>
      <c r="G56" s="15"/>
      <c r="H56" s="14"/>
      <c r="I56" s="16">
        <v>0</v>
      </c>
      <c r="J56" s="16">
        <v>0</v>
      </c>
      <c r="K56" s="16">
        <v>500</v>
      </c>
      <c r="L56" s="16">
        <v>269.19</v>
      </c>
      <c r="M56" s="16">
        <f t="shared" si="0"/>
        <v>53.837999999999994</v>
      </c>
      <c r="N56" s="16">
        <f t="shared" si="1"/>
        <v>0</v>
      </c>
      <c r="O56" s="16">
        <f t="shared" si="2"/>
        <v>0</v>
      </c>
    </row>
    <row r="57" spans="1:15" x14ac:dyDescent="0.25">
      <c r="A57" s="14"/>
      <c r="B57" s="14"/>
      <c r="C57" s="14"/>
      <c r="D57" s="14"/>
      <c r="E57" s="15" t="s">
        <v>25</v>
      </c>
      <c r="F57" s="15" t="s">
        <v>26</v>
      </c>
      <c r="G57" s="15"/>
      <c r="H57" s="14"/>
      <c r="I57" s="16">
        <v>3498.22</v>
      </c>
      <c r="J57" s="16">
        <v>1500</v>
      </c>
      <c r="K57" s="16">
        <v>2500</v>
      </c>
      <c r="L57" s="16">
        <v>2424.06</v>
      </c>
      <c r="M57" s="16">
        <f t="shared" si="0"/>
        <v>96.962399999999988</v>
      </c>
      <c r="N57" s="16">
        <f t="shared" si="1"/>
        <v>161.60399999999998</v>
      </c>
      <c r="O57" s="16">
        <f t="shared" si="2"/>
        <v>69.294098141340456</v>
      </c>
    </row>
    <row r="58" spans="1:15" x14ac:dyDescent="0.25">
      <c r="A58" s="14"/>
      <c r="B58" s="14"/>
      <c r="C58" s="14"/>
      <c r="D58" s="14"/>
      <c r="E58" s="15" t="s">
        <v>29</v>
      </c>
      <c r="F58" s="15" t="s">
        <v>30</v>
      </c>
      <c r="G58" s="15"/>
      <c r="H58" s="14"/>
      <c r="I58" s="16">
        <v>150</v>
      </c>
      <c r="J58" s="16">
        <v>200</v>
      </c>
      <c r="K58" s="16">
        <v>1200</v>
      </c>
      <c r="L58" s="16">
        <v>1070</v>
      </c>
      <c r="M58" s="16">
        <f t="shared" si="0"/>
        <v>89.166666666666671</v>
      </c>
      <c r="N58" s="16">
        <f t="shared" si="1"/>
        <v>535</v>
      </c>
      <c r="O58" s="16">
        <f t="shared" si="2"/>
        <v>713.33333333333337</v>
      </c>
    </row>
    <row r="59" spans="1:15" x14ac:dyDescent="0.25">
      <c r="A59" s="5"/>
      <c r="B59" s="6" t="s">
        <v>72</v>
      </c>
      <c r="C59" s="5"/>
      <c r="D59" s="5"/>
      <c r="E59" s="5"/>
      <c r="F59" s="6" t="s">
        <v>73</v>
      </c>
      <c r="G59" s="6"/>
      <c r="H59" s="5"/>
      <c r="I59" s="7">
        <f>+I60+I67+I74+I79+I82+I88+I96+I100</f>
        <v>443368.41000000003</v>
      </c>
      <c r="J59" s="7">
        <f>+J60+J67+J74+J79+J82+J88+J96+J100</f>
        <v>994156.62</v>
      </c>
      <c r="K59" s="7">
        <f>+K60+K67+K74+K79+K82+K88+K96+K100</f>
        <v>988356.62</v>
      </c>
      <c r="L59" s="7">
        <f>+L60+L67+L74+L79+L82+L88+L96+L100</f>
        <v>684432.5</v>
      </c>
      <c r="M59" s="7">
        <f t="shared" si="0"/>
        <v>69.249548811642498</v>
      </c>
      <c r="N59" s="7">
        <f t="shared" si="1"/>
        <v>68.845540655354682</v>
      </c>
      <c r="O59" s="7">
        <f t="shared" si="2"/>
        <v>154.37105679225093</v>
      </c>
    </row>
    <row r="60" spans="1:15" x14ac:dyDescent="0.25">
      <c r="A60" s="8"/>
      <c r="B60" s="8"/>
      <c r="C60" s="9" t="s">
        <v>74</v>
      </c>
      <c r="D60" s="8"/>
      <c r="E60" s="8"/>
      <c r="F60" s="9" t="s">
        <v>75</v>
      </c>
      <c r="G60" s="9"/>
      <c r="H60" s="8"/>
      <c r="I60" s="10">
        <f>+I61</f>
        <v>88396.599999999991</v>
      </c>
      <c r="J60" s="10">
        <f>+J61</f>
        <v>85000</v>
      </c>
      <c r="K60" s="10">
        <f>+K61</f>
        <v>95000</v>
      </c>
      <c r="L60" s="10">
        <f>+L61</f>
        <v>84797.510000000009</v>
      </c>
      <c r="M60" s="10">
        <f t="shared" si="0"/>
        <v>89.260536842105282</v>
      </c>
      <c r="N60" s="10">
        <f t="shared" si="1"/>
        <v>99.761776470588245</v>
      </c>
      <c r="O60" s="10">
        <f t="shared" si="2"/>
        <v>95.928474624589654</v>
      </c>
    </row>
    <row r="61" spans="1:15" x14ac:dyDescent="0.25">
      <c r="A61" s="11"/>
      <c r="B61" s="11"/>
      <c r="C61" s="11"/>
      <c r="D61" s="12" t="s">
        <v>16</v>
      </c>
      <c r="E61" s="11"/>
      <c r="F61" s="12"/>
      <c r="G61" s="12"/>
      <c r="H61" s="11"/>
      <c r="I61" s="13">
        <f>+I62+I63+I64+I65+I66</f>
        <v>88396.599999999991</v>
      </c>
      <c r="J61" s="13">
        <f>+J62+J63+J64+J65+J66</f>
        <v>85000</v>
      </c>
      <c r="K61" s="13">
        <f>+K62+K63+K64+K65+K66</f>
        <v>95000</v>
      </c>
      <c r="L61" s="13">
        <f>+L62+L63+L64+L65+L66</f>
        <v>84797.510000000009</v>
      </c>
      <c r="M61" s="13">
        <f t="shared" si="0"/>
        <v>89.260536842105282</v>
      </c>
      <c r="N61" s="13">
        <f t="shared" si="1"/>
        <v>99.761776470588245</v>
      </c>
      <c r="O61" s="13">
        <f t="shared" si="2"/>
        <v>95.928474624589654</v>
      </c>
    </row>
    <row r="62" spans="1:15" x14ac:dyDescent="0.25">
      <c r="A62" s="14"/>
      <c r="B62" s="14"/>
      <c r="C62" s="14"/>
      <c r="D62" s="14"/>
      <c r="E62" s="15" t="s">
        <v>17</v>
      </c>
      <c r="F62" s="15" t="s">
        <v>18</v>
      </c>
      <c r="G62" s="15"/>
      <c r="H62" s="14"/>
      <c r="I62" s="16">
        <v>25254.66</v>
      </c>
      <c r="J62" s="16">
        <v>24440</v>
      </c>
      <c r="K62" s="16">
        <v>24440</v>
      </c>
      <c r="L62" s="16">
        <v>21353.26</v>
      </c>
      <c r="M62" s="16">
        <f t="shared" si="0"/>
        <v>87.370130932896885</v>
      </c>
      <c r="N62" s="16">
        <f t="shared" si="1"/>
        <v>87.370130932896885</v>
      </c>
      <c r="O62" s="16">
        <f t="shared" si="2"/>
        <v>84.551761932253285</v>
      </c>
    </row>
    <row r="63" spans="1:15" x14ac:dyDescent="0.25">
      <c r="A63" s="14"/>
      <c r="B63" s="14"/>
      <c r="C63" s="14"/>
      <c r="D63" s="14"/>
      <c r="E63" s="15" t="s">
        <v>33</v>
      </c>
      <c r="F63" s="15" t="s">
        <v>34</v>
      </c>
      <c r="G63" s="15"/>
      <c r="H63" s="14"/>
      <c r="I63" s="16">
        <v>0</v>
      </c>
      <c r="J63" s="16">
        <v>0</v>
      </c>
      <c r="K63" s="16">
        <v>100</v>
      </c>
      <c r="L63" s="16">
        <v>58.73</v>
      </c>
      <c r="M63" s="16">
        <f t="shared" si="0"/>
        <v>58.72999999999999</v>
      </c>
      <c r="N63" s="16">
        <f t="shared" si="1"/>
        <v>0</v>
      </c>
      <c r="O63" s="16">
        <f t="shared" si="2"/>
        <v>0</v>
      </c>
    </row>
    <row r="64" spans="1:15" x14ac:dyDescent="0.25">
      <c r="A64" s="14"/>
      <c r="B64" s="14"/>
      <c r="C64" s="14"/>
      <c r="D64" s="14"/>
      <c r="E64" s="15" t="s">
        <v>19</v>
      </c>
      <c r="F64" s="15" t="s">
        <v>20</v>
      </c>
      <c r="G64" s="15"/>
      <c r="H64" s="14"/>
      <c r="I64" s="16">
        <v>14804.83</v>
      </c>
      <c r="J64" s="16">
        <v>21560.87</v>
      </c>
      <c r="K64" s="16">
        <v>21560.87</v>
      </c>
      <c r="L64" s="16">
        <v>20944.28</v>
      </c>
      <c r="M64" s="16">
        <f t="shared" si="0"/>
        <v>97.140235992332407</v>
      </c>
      <c r="N64" s="16">
        <f t="shared" si="1"/>
        <v>97.140235992332407</v>
      </c>
      <c r="O64" s="16">
        <f t="shared" si="2"/>
        <v>141.46923672882428</v>
      </c>
    </row>
    <row r="65" spans="1:15" x14ac:dyDescent="0.25">
      <c r="A65" s="14"/>
      <c r="B65" s="14"/>
      <c r="C65" s="14"/>
      <c r="D65" s="14"/>
      <c r="E65" s="15" t="s">
        <v>21</v>
      </c>
      <c r="F65" s="15" t="s">
        <v>22</v>
      </c>
      <c r="G65" s="15"/>
      <c r="H65" s="14"/>
      <c r="I65" s="16">
        <v>37281.660000000003</v>
      </c>
      <c r="J65" s="16">
        <v>32060</v>
      </c>
      <c r="K65" s="16">
        <v>38560</v>
      </c>
      <c r="L65" s="16">
        <v>32119.39</v>
      </c>
      <c r="M65" s="16">
        <f t="shared" si="0"/>
        <v>83.297173236514524</v>
      </c>
      <c r="N65" s="16">
        <f t="shared" si="1"/>
        <v>100.18524641297566</v>
      </c>
      <c r="O65" s="16">
        <f t="shared" si="2"/>
        <v>86.153325790750728</v>
      </c>
    </row>
    <row r="66" spans="1:15" x14ac:dyDescent="0.25">
      <c r="A66" s="14"/>
      <c r="B66" s="14"/>
      <c r="C66" s="14"/>
      <c r="D66" s="14"/>
      <c r="E66" s="15" t="s">
        <v>23</v>
      </c>
      <c r="F66" s="15" t="s">
        <v>24</v>
      </c>
      <c r="G66" s="15"/>
      <c r="H66" s="14"/>
      <c r="I66" s="16">
        <v>11055.45</v>
      </c>
      <c r="J66" s="16">
        <v>6939.13</v>
      </c>
      <c r="K66" s="16">
        <v>10339.129999999999</v>
      </c>
      <c r="L66" s="16">
        <v>10321.85</v>
      </c>
      <c r="M66" s="16">
        <f t="shared" si="0"/>
        <v>99.832867949237524</v>
      </c>
      <c r="N66" s="16">
        <f t="shared" si="1"/>
        <v>148.74847423236054</v>
      </c>
      <c r="O66" s="16">
        <f t="shared" si="2"/>
        <v>93.364358755184099</v>
      </c>
    </row>
    <row r="67" spans="1:15" x14ac:dyDescent="0.25">
      <c r="A67" s="8"/>
      <c r="B67" s="8"/>
      <c r="C67" s="9" t="s">
        <v>76</v>
      </c>
      <c r="D67" s="8"/>
      <c r="E67" s="8"/>
      <c r="F67" s="9" t="s">
        <v>77</v>
      </c>
      <c r="G67" s="9"/>
      <c r="H67" s="8"/>
      <c r="I67" s="10">
        <f>+I68</f>
        <v>60534.3</v>
      </c>
      <c r="J67" s="10">
        <f>+J68</f>
        <v>80000</v>
      </c>
      <c r="K67" s="10">
        <f>+K68</f>
        <v>77900</v>
      </c>
      <c r="L67" s="10">
        <f>+L68</f>
        <v>59947.65</v>
      </c>
      <c r="M67" s="10">
        <f t="shared" si="0"/>
        <v>76.954621309370992</v>
      </c>
      <c r="N67" s="10">
        <f t="shared" si="1"/>
        <v>74.934562499999998</v>
      </c>
      <c r="O67" s="10">
        <f t="shared" si="2"/>
        <v>99.030880013479958</v>
      </c>
    </row>
    <row r="68" spans="1:15" x14ac:dyDescent="0.25">
      <c r="A68" s="11"/>
      <c r="B68" s="11"/>
      <c r="C68" s="11"/>
      <c r="D68" s="12" t="s">
        <v>16</v>
      </c>
      <c r="E68" s="11"/>
      <c r="F68" s="12"/>
      <c r="G68" s="12"/>
      <c r="H68" s="11"/>
      <c r="I68" s="13">
        <f>+I69+I70+I71+I72+I73</f>
        <v>60534.3</v>
      </c>
      <c r="J68" s="13">
        <f>+J69+J70+J71+J72+J73</f>
        <v>80000</v>
      </c>
      <c r="K68" s="13">
        <f>+K69+K70+K71+K72+K73</f>
        <v>77900</v>
      </c>
      <c r="L68" s="13">
        <f>+L69+L70+L71+L72+L73</f>
        <v>59947.65</v>
      </c>
      <c r="M68" s="13">
        <f t="shared" si="0"/>
        <v>76.954621309370992</v>
      </c>
      <c r="N68" s="13">
        <f t="shared" si="1"/>
        <v>74.934562499999998</v>
      </c>
      <c r="O68" s="13">
        <f t="shared" si="2"/>
        <v>99.030880013479958</v>
      </c>
    </row>
    <row r="69" spans="1:15" x14ac:dyDescent="0.25">
      <c r="A69" s="14"/>
      <c r="B69" s="14"/>
      <c r="C69" s="14"/>
      <c r="D69" s="14"/>
      <c r="E69" s="15" t="s">
        <v>17</v>
      </c>
      <c r="F69" s="15" t="s">
        <v>18</v>
      </c>
      <c r="G69" s="15"/>
      <c r="H69" s="14"/>
      <c r="I69" s="16">
        <v>74.86</v>
      </c>
      <c r="J69" s="16">
        <v>100</v>
      </c>
      <c r="K69" s="16">
        <v>600</v>
      </c>
      <c r="L69" s="16">
        <v>490.22</v>
      </c>
      <c r="M69" s="16">
        <f t="shared" ref="M69:M132" si="7">IF(K69&lt;&gt;0,L69/K69*100,0)</f>
        <v>81.703333333333333</v>
      </c>
      <c r="N69" s="16">
        <f t="shared" ref="N69:N132" si="8">IF(J69&lt;&gt;0,L69/J69*100,0)</f>
        <v>490.22</v>
      </c>
      <c r="O69" s="16">
        <f t="shared" ref="O69:O132" si="9">IF(I69&lt;&gt;0,L69/I69*100,0)</f>
        <v>654.84905156291745</v>
      </c>
    </row>
    <row r="70" spans="1:15" x14ac:dyDescent="0.25">
      <c r="A70" s="14"/>
      <c r="B70" s="14"/>
      <c r="C70" s="14"/>
      <c r="D70" s="14"/>
      <c r="E70" s="15" t="s">
        <v>33</v>
      </c>
      <c r="F70" s="15" t="s">
        <v>34</v>
      </c>
      <c r="G70" s="15"/>
      <c r="H70" s="14"/>
      <c r="I70" s="16">
        <v>11496.06</v>
      </c>
      <c r="J70" s="16">
        <v>15000</v>
      </c>
      <c r="K70" s="16">
        <v>12700</v>
      </c>
      <c r="L70" s="16">
        <v>4620.38</v>
      </c>
      <c r="M70" s="16">
        <f t="shared" si="7"/>
        <v>36.380944881889768</v>
      </c>
      <c r="N70" s="16">
        <f t="shared" si="8"/>
        <v>30.802533333333333</v>
      </c>
      <c r="O70" s="16">
        <f t="shared" si="9"/>
        <v>40.190987172996664</v>
      </c>
    </row>
    <row r="71" spans="1:15" x14ac:dyDescent="0.25">
      <c r="A71" s="14"/>
      <c r="B71" s="14"/>
      <c r="C71" s="14"/>
      <c r="D71" s="14"/>
      <c r="E71" s="15" t="s">
        <v>19</v>
      </c>
      <c r="F71" s="15" t="s">
        <v>20</v>
      </c>
      <c r="G71" s="15"/>
      <c r="H71" s="14"/>
      <c r="I71" s="16">
        <v>8032.85</v>
      </c>
      <c r="J71" s="16">
        <v>15000</v>
      </c>
      <c r="K71" s="16">
        <v>15000</v>
      </c>
      <c r="L71" s="16">
        <v>6689.33</v>
      </c>
      <c r="M71" s="16">
        <f t="shared" si="7"/>
        <v>44.595533333333329</v>
      </c>
      <c r="N71" s="16">
        <f t="shared" si="8"/>
        <v>44.595533333333329</v>
      </c>
      <c r="O71" s="16">
        <f t="shared" si="9"/>
        <v>83.274678352017034</v>
      </c>
    </row>
    <row r="72" spans="1:15" x14ac:dyDescent="0.25">
      <c r="A72" s="14"/>
      <c r="B72" s="14"/>
      <c r="C72" s="14"/>
      <c r="D72" s="14"/>
      <c r="E72" s="15" t="s">
        <v>21</v>
      </c>
      <c r="F72" s="15" t="s">
        <v>22</v>
      </c>
      <c r="G72" s="15"/>
      <c r="H72" s="14"/>
      <c r="I72" s="16">
        <v>22906.3</v>
      </c>
      <c r="J72" s="16">
        <v>29900</v>
      </c>
      <c r="K72" s="16">
        <v>29600</v>
      </c>
      <c r="L72" s="16">
        <v>29546.32</v>
      </c>
      <c r="M72" s="16">
        <f t="shared" si="7"/>
        <v>99.818648648648647</v>
      </c>
      <c r="N72" s="16">
        <f t="shared" si="8"/>
        <v>98.817123745819401</v>
      </c>
      <c r="O72" s="16">
        <f t="shared" si="9"/>
        <v>128.98774572934084</v>
      </c>
    </row>
    <row r="73" spans="1:15" x14ac:dyDescent="0.25">
      <c r="A73" s="14"/>
      <c r="B73" s="14"/>
      <c r="C73" s="14"/>
      <c r="D73" s="14"/>
      <c r="E73" s="15" t="s">
        <v>23</v>
      </c>
      <c r="F73" s="15" t="s">
        <v>24</v>
      </c>
      <c r="G73" s="15"/>
      <c r="H73" s="14"/>
      <c r="I73" s="16">
        <v>18024.23</v>
      </c>
      <c r="J73" s="16">
        <v>20000</v>
      </c>
      <c r="K73" s="16">
        <v>20000</v>
      </c>
      <c r="L73" s="16">
        <v>18601.400000000001</v>
      </c>
      <c r="M73" s="16">
        <f t="shared" si="7"/>
        <v>93.007000000000005</v>
      </c>
      <c r="N73" s="16">
        <f t="shared" si="8"/>
        <v>93.007000000000005</v>
      </c>
      <c r="O73" s="16">
        <f t="shared" si="9"/>
        <v>103.20218949713802</v>
      </c>
    </row>
    <row r="74" spans="1:15" x14ac:dyDescent="0.25">
      <c r="A74" s="8"/>
      <c r="B74" s="8"/>
      <c r="C74" s="9" t="s">
        <v>78</v>
      </c>
      <c r="D74" s="8"/>
      <c r="E74" s="8"/>
      <c r="F74" s="9" t="s">
        <v>79</v>
      </c>
      <c r="G74" s="9"/>
      <c r="H74" s="8"/>
      <c r="I74" s="10">
        <f>+I75</f>
        <v>6726.42</v>
      </c>
      <c r="J74" s="10">
        <f>+J75</f>
        <v>17000</v>
      </c>
      <c r="K74" s="10">
        <f>+K75</f>
        <v>17000</v>
      </c>
      <c r="L74" s="10">
        <f>+L75</f>
        <v>10155.67</v>
      </c>
      <c r="M74" s="10">
        <f t="shared" si="7"/>
        <v>59.739235294117641</v>
      </c>
      <c r="N74" s="10">
        <f t="shared" si="8"/>
        <v>59.739235294117641</v>
      </c>
      <c r="O74" s="10">
        <f t="shared" si="9"/>
        <v>150.98180012547539</v>
      </c>
    </row>
    <row r="75" spans="1:15" x14ac:dyDescent="0.25">
      <c r="A75" s="11"/>
      <c r="B75" s="11"/>
      <c r="C75" s="11"/>
      <c r="D75" s="12" t="s">
        <v>16</v>
      </c>
      <c r="E75" s="11"/>
      <c r="F75" s="12"/>
      <c r="G75" s="12"/>
      <c r="H75" s="11"/>
      <c r="I75" s="13">
        <f>+I76+I77+I78</f>
        <v>6726.42</v>
      </c>
      <c r="J75" s="13">
        <f>+J76+J77+J78</f>
        <v>17000</v>
      </c>
      <c r="K75" s="13">
        <f>+K76+K77+K78</f>
        <v>17000</v>
      </c>
      <c r="L75" s="13">
        <f>+L76+L77+L78</f>
        <v>10155.67</v>
      </c>
      <c r="M75" s="13">
        <f t="shared" si="7"/>
        <v>59.739235294117641</v>
      </c>
      <c r="N75" s="13">
        <f t="shared" si="8"/>
        <v>59.739235294117641</v>
      </c>
      <c r="O75" s="13">
        <f t="shared" si="9"/>
        <v>150.98180012547539</v>
      </c>
    </row>
    <row r="76" spans="1:15" x14ac:dyDescent="0.25">
      <c r="A76" s="14"/>
      <c r="B76" s="14"/>
      <c r="C76" s="14"/>
      <c r="D76" s="14"/>
      <c r="E76" s="15" t="s">
        <v>17</v>
      </c>
      <c r="F76" s="15" t="s">
        <v>18</v>
      </c>
      <c r="G76" s="15"/>
      <c r="H76" s="14"/>
      <c r="I76" s="16">
        <v>5995.23</v>
      </c>
      <c r="J76" s="16">
        <v>11456.29</v>
      </c>
      <c r="K76" s="16">
        <v>11456.29</v>
      </c>
      <c r="L76" s="16">
        <v>10155.67</v>
      </c>
      <c r="M76" s="16">
        <f t="shared" si="7"/>
        <v>88.647110015546033</v>
      </c>
      <c r="N76" s="16">
        <f t="shared" si="8"/>
        <v>88.647110015546033</v>
      </c>
      <c r="O76" s="16">
        <f t="shared" si="9"/>
        <v>169.39583635657016</v>
      </c>
    </row>
    <row r="77" spans="1:15" x14ac:dyDescent="0.25">
      <c r="A77" s="14"/>
      <c r="B77" s="14"/>
      <c r="C77" s="14"/>
      <c r="D77" s="14"/>
      <c r="E77" s="15" t="s">
        <v>33</v>
      </c>
      <c r="F77" s="15" t="s">
        <v>34</v>
      </c>
      <c r="G77" s="15"/>
      <c r="H77" s="14"/>
      <c r="I77" s="16">
        <v>731.19</v>
      </c>
      <c r="J77" s="16">
        <v>2500</v>
      </c>
      <c r="K77" s="16">
        <v>2500</v>
      </c>
      <c r="L77" s="16">
        <v>0</v>
      </c>
      <c r="M77" s="16">
        <f t="shared" si="7"/>
        <v>0</v>
      </c>
      <c r="N77" s="16">
        <f t="shared" si="8"/>
        <v>0</v>
      </c>
      <c r="O77" s="16">
        <f t="shared" si="9"/>
        <v>0</v>
      </c>
    </row>
    <row r="78" spans="1:15" x14ac:dyDescent="0.25">
      <c r="A78" s="14"/>
      <c r="B78" s="14"/>
      <c r="C78" s="14"/>
      <c r="D78" s="14"/>
      <c r="E78" s="15" t="s">
        <v>25</v>
      </c>
      <c r="F78" s="15" t="s">
        <v>26</v>
      </c>
      <c r="G78" s="15"/>
      <c r="H78" s="14"/>
      <c r="I78" s="16">
        <v>0</v>
      </c>
      <c r="J78" s="16">
        <v>3043.71</v>
      </c>
      <c r="K78" s="16">
        <v>3043.71</v>
      </c>
      <c r="L78" s="16">
        <v>0</v>
      </c>
      <c r="M78" s="16">
        <f t="shared" si="7"/>
        <v>0</v>
      </c>
      <c r="N78" s="16">
        <f t="shared" si="8"/>
        <v>0</v>
      </c>
      <c r="O78" s="16">
        <f t="shared" si="9"/>
        <v>0</v>
      </c>
    </row>
    <row r="79" spans="1:15" x14ac:dyDescent="0.25">
      <c r="A79" s="8"/>
      <c r="B79" s="8"/>
      <c r="C79" s="9" t="s">
        <v>80</v>
      </c>
      <c r="D79" s="8"/>
      <c r="E79" s="8"/>
      <c r="F79" s="9" t="s">
        <v>81</v>
      </c>
      <c r="G79" s="9"/>
      <c r="H79" s="8"/>
      <c r="I79" s="10">
        <f t="shared" ref="I79:L80" si="10">+I80</f>
        <v>6100</v>
      </c>
      <c r="J79" s="10">
        <f t="shared" si="10"/>
        <v>6100</v>
      </c>
      <c r="K79" s="10">
        <f t="shared" si="10"/>
        <v>6100</v>
      </c>
      <c r="L79" s="10">
        <f t="shared" si="10"/>
        <v>6100</v>
      </c>
      <c r="M79" s="10">
        <f t="shared" si="7"/>
        <v>100</v>
      </c>
      <c r="N79" s="10">
        <f t="shared" si="8"/>
        <v>100</v>
      </c>
      <c r="O79" s="10">
        <f t="shared" si="9"/>
        <v>100</v>
      </c>
    </row>
    <row r="80" spans="1:15" x14ac:dyDescent="0.25">
      <c r="A80" s="11"/>
      <c r="B80" s="11"/>
      <c r="C80" s="11"/>
      <c r="D80" s="12" t="s">
        <v>16</v>
      </c>
      <c r="E80" s="11"/>
      <c r="F80" s="12"/>
      <c r="G80" s="12"/>
      <c r="H80" s="11"/>
      <c r="I80" s="13">
        <f t="shared" si="10"/>
        <v>6100</v>
      </c>
      <c r="J80" s="13">
        <f t="shared" si="10"/>
        <v>6100</v>
      </c>
      <c r="K80" s="13">
        <f t="shared" si="10"/>
        <v>6100</v>
      </c>
      <c r="L80" s="13">
        <f t="shared" si="10"/>
        <v>6100</v>
      </c>
      <c r="M80" s="13">
        <f t="shared" si="7"/>
        <v>100</v>
      </c>
      <c r="N80" s="13">
        <f t="shared" si="8"/>
        <v>100</v>
      </c>
      <c r="O80" s="13">
        <f t="shared" si="9"/>
        <v>100</v>
      </c>
    </row>
    <row r="81" spans="1:15" x14ac:dyDescent="0.25">
      <c r="A81" s="14"/>
      <c r="B81" s="14"/>
      <c r="C81" s="14"/>
      <c r="D81" s="14"/>
      <c r="E81" s="15" t="s">
        <v>29</v>
      </c>
      <c r="F81" s="15" t="s">
        <v>30</v>
      </c>
      <c r="G81" s="15"/>
      <c r="H81" s="14"/>
      <c r="I81" s="16">
        <v>6100</v>
      </c>
      <c r="J81" s="16">
        <v>6100</v>
      </c>
      <c r="K81" s="16">
        <v>6100</v>
      </c>
      <c r="L81" s="16">
        <v>6100</v>
      </c>
      <c r="M81" s="16">
        <f t="shared" si="7"/>
        <v>100</v>
      </c>
      <c r="N81" s="16">
        <f t="shared" si="8"/>
        <v>100</v>
      </c>
      <c r="O81" s="16">
        <f t="shared" si="9"/>
        <v>100</v>
      </c>
    </row>
    <row r="82" spans="1:15" x14ac:dyDescent="0.25">
      <c r="A82" s="8"/>
      <c r="B82" s="8"/>
      <c r="C82" s="9" t="s">
        <v>82</v>
      </c>
      <c r="D82" s="8"/>
      <c r="E82" s="8"/>
      <c r="F82" s="9" t="s">
        <v>83</v>
      </c>
      <c r="G82" s="9"/>
      <c r="H82" s="8"/>
      <c r="I82" s="10">
        <f>+I83</f>
        <v>8880.7000000000007</v>
      </c>
      <c r="J82" s="10">
        <f>+J83</f>
        <v>15000</v>
      </c>
      <c r="K82" s="10">
        <f>+K83</f>
        <v>15000</v>
      </c>
      <c r="L82" s="10">
        <f>+L83</f>
        <v>11987.25</v>
      </c>
      <c r="M82" s="10">
        <f t="shared" si="7"/>
        <v>79.915000000000006</v>
      </c>
      <c r="N82" s="10">
        <f t="shared" si="8"/>
        <v>79.915000000000006</v>
      </c>
      <c r="O82" s="10">
        <f t="shared" si="9"/>
        <v>134.98091366671545</v>
      </c>
    </row>
    <row r="83" spans="1:15" x14ac:dyDescent="0.25">
      <c r="A83" s="11"/>
      <c r="B83" s="11"/>
      <c r="C83" s="11"/>
      <c r="D83" s="12" t="s">
        <v>16</v>
      </c>
      <c r="E83" s="11"/>
      <c r="F83" s="12"/>
      <c r="G83" s="12"/>
      <c r="H83" s="11"/>
      <c r="I83" s="13">
        <f>+I84+I85+I86+I87</f>
        <v>8880.7000000000007</v>
      </c>
      <c r="J83" s="13">
        <f>+J84+J85+J86+J87</f>
        <v>15000</v>
      </c>
      <c r="K83" s="13">
        <f>+K84+K85+K86+K87</f>
        <v>15000</v>
      </c>
      <c r="L83" s="13">
        <f>+L84+L85+L86+L87</f>
        <v>11987.25</v>
      </c>
      <c r="M83" s="13">
        <f t="shared" si="7"/>
        <v>79.915000000000006</v>
      </c>
      <c r="N83" s="13">
        <f t="shared" si="8"/>
        <v>79.915000000000006</v>
      </c>
      <c r="O83" s="13">
        <f t="shared" si="9"/>
        <v>134.98091366671545</v>
      </c>
    </row>
    <row r="84" spans="1:15" x14ac:dyDescent="0.25">
      <c r="A84" s="14"/>
      <c r="B84" s="14"/>
      <c r="C84" s="14"/>
      <c r="D84" s="14"/>
      <c r="E84" s="15" t="s">
        <v>17</v>
      </c>
      <c r="F84" s="15" t="s">
        <v>18</v>
      </c>
      <c r="G84" s="15"/>
      <c r="H84" s="14"/>
      <c r="I84" s="16">
        <v>5430.26</v>
      </c>
      <c r="J84" s="16">
        <v>10000</v>
      </c>
      <c r="K84" s="16">
        <v>9000</v>
      </c>
      <c r="L84" s="16">
        <v>7979.78</v>
      </c>
      <c r="M84" s="16">
        <f t="shared" si="7"/>
        <v>88.664222222222222</v>
      </c>
      <c r="N84" s="16">
        <f t="shared" si="8"/>
        <v>79.797799999999995</v>
      </c>
      <c r="O84" s="16">
        <f t="shared" si="9"/>
        <v>146.95023811014573</v>
      </c>
    </row>
    <row r="85" spans="1:15" x14ac:dyDescent="0.25">
      <c r="A85" s="14"/>
      <c r="B85" s="14"/>
      <c r="C85" s="14"/>
      <c r="D85" s="14"/>
      <c r="E85" s="15" t="s">
        <v>19</v>
      </c>
      <c r="F85" s="15" t="s">
        <v>20</v>
      </c>
      <c r="G85" s="15"/>
      <c r="H85" s="14"/>
      <c r="I85" s="16">
        <v>414.08</v>
      </c>
      <c r="J85" s="16">
        <v>1000</v>
      </c>
      <c r="K85" s="16">
        <v>1000</v>
      </c>
      <c r="L85" s="16">
        <v>18.14</v>
      </c>
      <c r="M85" s="16">
        <f t="shared" si="7"/>
        <v>1.8140000000000001</v>
      </c>
      <c r="N85" s="16">
        <f t="shared" si="8"/>
        <v>1.8140000000000001</v>
      </c>
      <c r="O85" s="16">
        <f t="shared" si="9"/>
        <v>4.3807959814528594</v>
      </c>
    </row>
    <row r="86" spans="1:15" x14ac:dyDescent="0.25">
      <c r="A86" s="14"/>
      <c r="B86" s="14"/>
      <c r="C86" s="14"/>
      <c r="D86" s="14"/>
      <c r="E86" s="15" t="s">
        <v>70</v>
      </c>
      <c r="F86" s="15" t="s">
        <v>71</v>
      </c>
      <c r="G86" s="15"/>
      <c r="H86" s="14"/>
      <c r="I86" s="16">
        <v>1268.5899999999999</v>
      </c>
      <c r="J86" s="16">
        <v>2000</v>
      </c>
      <c r="K86" s="16">
        <v>2000</v>
      </c>
      <c r="L86" s="16">
        <v>1191.7</v>
      </c>
      <c r="M86" s="16">
        <f t="shared" si="7"/>
        <v>59.585000000000001</v>
      </c>
      <c r="N86" s="16">
        <f t="shared" si="8"/>
        <v>59.585000000000001</v>
      </c>
      <c r="O86" s="16">
        <f t="shared" si="9"/>
        <v>93.938940083084375</v>
      </c>
    </row>
    <row r="87" spans="1:15" x14ac:dyDescent="0.25">
      <c r="A87" s="14"/>
      <c r="B87" s="14"/>
      <c r="C87" s="14"/>
      <c r="D87" s="14"/>
      <c r="E87" s="15" t="s">
        <v>25</v>
      </c>
      <c r="F87" s="15" t="s">
        <v>26</v>
      </c>
      <c r="G87" s="15"/>
      <c r="H87" s="14"/>
      <c r="I87" s="16">
        <v>1767.77</v>
      </c>
      <c r="J87" s="16">
        <v>2000</v>
      </c>
      <c r="K87" s="16">
        <v>3000</v>
      </c>
      <c r="L87" s="16">
        <v>2797.63</v>
      </c>
      <c r="M87" s="16">
        <f t="shared" si="7"/>
        <v>93.254333333333335</v>
      </c>
      <c r="N87" s="16">
        <f t="shared" si="8"/>
        <v>139.88150000000002</v>
      </c>
      <c r="O87" s="16">
        <f t="shared" si="9"/>
        <v>158.25757875741755</v>
      </c>
    </row>
    <row r="88" spans="1:15" x14ac:dyDescent="0.25">
      <c r="A88" s="8"/>
      <c r="B88" s="8"/>
      <c r="C88" s="9" t="s">
        <v>84</v>
      </c>
      <c r="D88" s="8"/>
      <c r="E88" s="8"/>
      <c r="F88" s="9" t="s">
        <v>85</v>
      </c>
      <c r="G88" s="9"/>
      <c r="H88" s="8"/>
      <c r="I88" s="10">
        <f>+I89</f>
        <v>131383.51</v>
      </c>
      <c r="J88" s="10">
        <f>+J89</f>
        <v>591714.25</v>
      </c>
      <c r="K88" s="10">
        <f>+K89</f>
        <v>591714.25</v>
      </c>
      <c r="L88" s="10">
        <f>+L89</f>
        <v>495229.13</v>
      </c>
      <c r="M88" s="10">
        <f t="shared" si="7"/>
        <v>83.693967147149152</v>
      </c>
      <c r="N88" s="10">
        <f t="shared" si="8"/>
        <v>83.693967147149152</v>
      </c>
      <c r="O88" s="10">
        <f t="shared" si="9"/>
        <v>376.93400792839225</v>
      </c>
    </row>
    <row r="89" spans="1:15" x14ac:dyDescent="0.25">
      <c r="A89" s="11"/>
      <c r="B89" s="11"/>
      <c r="C89" s="11"/>
      <c r="D89" s="12" t="s">
        <v>16</v>
      </c>
      <c r="E89" s="11"/>
      <c r="F89" s="12"/>
      <c r="G89" s="12"/>
      <c r="H89" s="11"/>
      <c r="I89" s="13">
        <f>+I90+I91+I92+I93+I94+I95</f>
        <v>131383.51</v>
      </c>
      <c r="J89" s="13">
        <f>+J90+J91+J92+J93+J94+J95</f>
        <v>591714.25</v>
      </c>
      <c r="K89" s="13">
        <f>+K90+K91+K92+K93+K94+K95</f>
        <v>591714.25</v>
      </c>
      <c r="L89" s="13">
        <f>+L90+L91+L92+L93+L94+L95</f>
        <v>495229.13</v>
      </c>
      <c r="M89" s="13">
        <f t="shared" si="7"/>
        <v>83.693967147149152</v>
      </c>
      <c r="N89" s="13">
        <f t="shared" si="8"/>
        <v>83.693967147149152</v>
      </c>
      <c r="O89" s="13">
        <f t="shared" si="9"/>
        <v>376.93400792839225</v>
      </c>
    </row>
    <row r="90" spans="1:15" x14ac:dyDescent="0.25">
      <c r="A90" s="14"/>
      <c r="B90" s="14"/>
      <c r="C90" s="14"/>
      <c r="D90" s="14"/>
      <c r="E90" s="15" t="s">
        <v>17</v>
      </c>
      <c r="F90" s="15" t="s">
        <v>18</v>
      </c>
      <c r="G90" s="15"/>
      <c r="H90" s="14"/>
      <c r="I90" s="16">
        <v>1000</v>
      </c>
      <c r="J90" s="16">
        <v>33845.699999999997</v>
      </c>
      <c r="K90" s="16">
        <v>29745.7</v>
      </c>
      <c r="L90" s="16">
        <v>0</v>
      </c>
      <c r="M90" s="16">
        <f t="shared" si="7"/>
        <v>0</v>
      </c>
      <c r="N90" s="16">
        <f t="shared" si="8"/>
        <v>0</v>
      </c>
      <c r="O90" s="16">
        <f t="shared" si="9"/>
        <v>0</v>
      </c>
    </row>
    <row r="91" spans="1:15" x14ac:dyDescent="0.25">
      <c r="A91" s="14"/>
      <c r="B91" s="14"/>
      <c r="C91" s="14"/>
      <c r="D91" s="14"/>
      <c r="E91" s="15" t="s">
        <v>33</v>
      </c>
      <c r="F91" s="15" t="s">
        <v>34</v>
      </c>
      <c r="G91" s="15"/>
      <c r="H91" s="14"/>
      <c r="I91" s="16">
        <v>965</v>
      </c>
      <c r="J91" s="16">
        <v>5000</v>
      </c>
      <c r="K91" s="16">
        <v>5000</v>
      </c>
      <c r="L91" s="16">
        <v>4666.3</v>
      </c>
      <c r="M91" s="16">
        <f t="shared" si="7"/>
        <v>93.326000000000008</v>
      </c>
      <c r="N91" s="16">
        <f t="shared" si="8"/>
        <v>93.326000000000008</v>
      </c>
      <c r="O91" s="16">
        <f t="shared" si="9"/>
        <v>483.55440414507774</v>
      </c>
    </row>
    <row r="92" spans="1:15" x14ac:dyDescent="0.25">
      <c r="A92" s="14"/>
      <c r="B92" s="14"/>
      <c r="C92" s="14"/>
      <c r="D92" s="14"/>
      <c r="E92" s="15" t="s">
        <v>23</v>
      </c>
      <c r="F92" s="15" t="s">
        <v>24</v>
      </c>
      <c r="G92" s="15"/>
      <c r="H92" s="14"/>
      <c r="I92" s="16">
        <v>589.6</v>
      </c>
      <c r="J92" s="16">
        <v>2000</v>
      </c>
      <c r="K92" s="16">
        <v>3100</v>
      </c>
      <c r="L92" s="16">
        <v>2385.4</v>
      </c>
      <c r="M92" s="16">
        <f t="shared" si="7"/>
        <v>76.948387096774198</v>
      </c>
      <c r="N92" s="16">
        <f t="shared" si="8"/>
        <v>119.27000000000001</v>
      </c>
      <c r="O92" s="16">
        <f t="shared" si="9"/>
        <v>404.57937584803256</v>
      </c>
    </row>
    <row r="93" spans="1:15" x14ac:dyDescent="0.25">
      <c r="A93" s="14"/>
      <c r="B93" s="14"/>
      <c r="C93" s="14"/>
      <c r="D93" s="14"/>
      <c r="E93" s="15" t="s">
        <v>86</v>
      </c>
      <c r="F93" s="15" t="s">
        <v>87</v>
      </c>
      <c r="G93" s="15"/>
      <c r="H93" s="14"/>
      <c r="I93" s="16">
        <v>37029.47</v>
      </c>
      <c r="J93" s="16">
        <v>330000</v>
      </c>
      <c r="K93" s="16">
        <v>410000</v>
      </c>
      <c r="L93" s="16">
        <v>408723.13</v>
      </c>
      <c r="M93" s="16">
        <f t="shared" si="7"/>
        <v>99.68856829268293</v>
      </c>
      <c r="N93" s="16">
        <f t="shared" si="8"/>
        <v>123.85549393939395</v>
      </c>
      <c r="O93" s="16">
        <f t="shared" si="9"/>
        <v>1103.7779638757995</v>
      </c>
    </row>
    <row r="94" spans="1:15" x14ac:dyDescent="0.25">
      <c r="A94" s="14"/>
      <c r="B94" s="14"/>
      <c r="C94" s="14"/>
      <c r="D94" s="14"/>
      <c r="E94" s="15" t="s">
        <v>25</v>
      </c>
      <c r="F94" s="15" t="s">
        <v>26</v>
      </c>
      <c r="G94" s="15"/>
      <c r="H94" s="14"/>
      <c r="I94" s="16">
        <v>0</v>
      </c>
      <c r="J94" s="16">
        <v>6000</v>
      </c>
      <c r="K94" s="16">
        <v>10000</v>
      </c>
      <c r="L94" s="16">
        <v>9193.02</v>
      </c>
      <c r="M94" s="16">
        <f t="shared" si="7"/>
        <v>91.930200000000013</v>
      </c>
      <c r="N94" s="16">
        <f t="shared" si="8"/>
        <v>153.21700000000001</v>
      </c>
      <c r="O94" s="16">
        <f t="shared" si="9"/>
        <v>0</v>
      </c>
    </row>
    <row r="95" spans="1:15" x14ac:dyDescent="0.25">
      <c r="A95" s="14"/>
      <c r="B95" s="14"/>
      <c r="C95" s="14"/>
      <c r="D95" s="14"/>
      <c r="E95" s="15" t="s">
        <v>88</v>
      </c>
      <c r="F95" s="15" t="s">
        <v>89</v>
      </c>
      <c r="G95" s="15"/>
      <c r="H95" s="14"/>
      <c r="I95" s="16">
        <v>91799.44</v>
      </c>
      <c r="J95" s="16">
        <v>214868.55</v>
      </c>
      <c r="K95" s="16">
        <v>133868.54999999999</v>
      </c>
      <c r="L95" s="16">
        <v>70261.279999999999</v>
      </c>
      <c r="M95" s="16">
        <f t="shared" si="7"/>
        <v>52.485277535313571</v>
      </c>
      <c r="N95" s="16">
        <f t="shared" si="8"/>
        <v>32.699657534804423</v>
      </c>
      <c r="O95" s="16">
        <f t="shared" si="9"/>
        <v>76.537808945239746</v>
      </c>
    </row>
    <row r="96" spans="1:15" x14ac:dyDescent="0.25">
      <c r="A96" s="8"/>
      <c r="B96" s="8"/>
      <c r="C96" s="9" t="s">
        <v>90</v>
      </c>
      <c r="D96" s="8"/>
      <c r="E96" s="8"/>
      <c r="F96" s="9" t="s">
        <v>91</v>
      </c>
      <c r="G96" s="9"/>
      <c r="H96" s="8"/>
      <c r="I96" s="10">
        <f>+I97</f>
        <v>0</v>
      </c>
      <c r="J96" s="10">
        <f>+J97</f>
        <v>0</v>
      </c>
      <c r="K96" s="10">
        <f>+K97</f>
        <v>0</v>
      </c>
      <c r="L96" s="10">
        <f>+L97</f>
        <v>0</v>
      </c>
      <c r="M96" s="10">
        <f t="shared" si="7"/>
        <v>0</v>
      </c>
      <c r="N96" s="10">
        <f t="shared" si="8"/>
        <v>0</v>
      </c>
      <c r="O96" s="10">
        <f t="shared" si="9"/>
        <v>0</v>
      </c>
    </row>
    <row r="97" spans="1:15" x14ac:dyDescent="0.25">
      <c r="A97" s="11"/>
      <c r="B97" s="11"/>
      <c r="C97" s="11"/>
      <c r="D97" s="12" t="s">
        <v>16</v>
      </c>
      <c r="E97" s="11"/>
      <c r="F97" s="12"/>
      <c r="G97" s="12"/>
      <c r="H97" s="11"/>
      <c r="I97" s="13">
        <f>+I98+I99</f>
        <v>0</v>
      </c>
      <c r="J97" s="13">
        <f>+J98+J99</f>
        <v>0</v>
      </c>
      <c r="K97" s="13">
        <f>+K98+K99</f>
        <v>0</v>
      </c>
      <c r="L97" s="13">
        <f>+L98+L99</f>
        <v>0</v>
      </c>
      <c r="M97" s="13">
        <f t="shared" si="7"/>
        <v>0</v>
      </c>
      <c r="N97" s="13">
        <f t="shared" si="8"/>
        <v>0</v>
      </c>
      <c r="O97" s="13">
        <f t="shared" si="9"/>
        <v>0</v>
      </c>
    </row>
    <row r="98" spans="1:15" x14ac:dyDescent="0.25">
      <c r="A98" s="14"/>
      <c r="B98" s="14"/>
      <c r="C98" s="14"/>
      <c r="D98" s="14"/>
      <c r="E98" s="15" t="s">
        <v>17</v>
      </c>
      <c r="F98" s="15" t="s">
        <v>18</v>
      </c>
      <c r="G98" s="15"/>
      <c r="H98" s="14"/>
      <c r="I98" s="16">
        <v>0</v>
      </c>
      <c r="J98" s="16">
        <v>0</v>
      </c>
      <c r="K98" s="16">
        <v>0</v>
      </c>
      <c r="L98" s="16">
        <v>0</v>
      </c>
      <c r="M98" s="16">
        <f t="shared" si="7"/>
        <v>0</v>
      </c>
      <c r="N98" s="16">
        <f t="shared" si="8"/>
        <v>0</v>
      </c>
      <c r="O98" s="16">
        <f t="shared" si="9"/>
        <v>0</v>
      </c>
    </row>
    <row r="99" spans="1:15" x14ac:dyDescent="0.25">
      <c r="A99" s="14"/>
      <c r="B99" s="14"/>
      <c r="C99" s="14"/>
      <c r="D99" s="14"/>
      <c r="E99" s="15" t="s">
        <v>19</v>
      </c>
      <c r="F99" s="15" t="s">
        <v>20</v>
      </c>
      <c r="G99" s="15"/>
      <c r="H99" s="14"/>
      <c r="I99" s="16">
        <v>0</v>
      </c>
      <c r="J99" s="16">
        <v>0</v>
      </c>
      <c r="K99" s="16">
        <v>0</v>
      </c>
      <c r="L99" s="16">
        <v>0</v>
      </c>
      <c r="M99" s="16">
        <f t="shared" si="7"/>
        <v>0</v>
      </c>
      <c r="N99" s="16">
        <f t="shared" si="8"/>
        <v>0</v>
      </c>
      <c r="O99" s="16">
        <f t="shared" si="9"/>
        <v>0</v>
      </c>
    </row>
    <row r="100" spans="1:15" x14ac:dyDescent="0.25">
      <c r="A100" s="8"/>
      <c r="B100" s="8"/>
      <c r="C100" s="9" t="s">
        <v>92</v>
      </c>
      <c r="D100" s="8"/>
      <c r="E100" s="8"/>
      <c r="F100" s="9" t="s">
        <v>93</v>
      </c>
      <c r="G100" s="9"/>
      <c r="H100" s="8"/>
      <c r="I100" s="10">
        <f>+I101+I108</f>
        <v>141346.88</v>
      </c>
      <c r="J100" s="10">
        <f>+J101+J108</f>
        <v>199342.37</v>
      </c>
      <c r="K100" s="10">
        <f>+K101+K108</f>
        <v>185642.37</v>
      </c>
      <c r="L100" s="10">
        <f>+L101+L108</f>
        <v>16215.29</v>
      </c>
      <c r="M100" s="10">
        <f t="shared" si="7"/>
        <v>8.7346924088504156</v>
      </c>
      <c r="N100" s="10">
        <f t="shared" si="8"/>
        <v>8.1343921013881797</v>
      </c>
      <c r="O100" s="10">
        <f t="shared" si="9"/>
        <v>11.471982968424914</v>
      </c>
    </row>
    <row r="101" spans="1:15" x14ac:dyDescent="0.25">
      <c r="A101" s="11"/>
      <c r="B101" s="11"/>
      <c r="C101" s="11"/>
      <c r="D101" s="12" t="s">
        <v>16</v>
      </c>
      <c r="E101" s="11"/>
      <c r="F101" s="12"/>
      <c r="G101" s="12"/>
      <c r="H101" s="11"/>
      <c r="I101" s="13">
        <f>+I102+I103+I104+I105+I106+I107</f>
        <v>141346.88</v>
      </c>
      <c r="J101" s="13">
        <f>+J102+J103+J104+J105+J106+J107</f>
        <v>76342.37</v>
      </c>
      <c r="K101" s="13">
        <f>+K102+K103+K104+K105+K106+K107</f>
        <v>76342.37</v>
      </c>
      <c r="L101" s="13">
        <f>+L102+L103+L104+L105+L106+L107</f>
        <v>16215.29</v>
      </c>
      <c r="M101" s="13">
        <f t="shared" si="7"/>
        <v>21.240223482713468</v>
      </c>
      <c r="N101" s="13">
        <f t="shared" si="8"/>
        <v>21.240223482713468</v>
      </c>
      <c r="O101" s="13">
        <f t="shared" si="9"/>
        <v>11.471982968424914</v>
      </c>
    </row>
    <row r="102" spans="1:15" x14ac:dyDescent="0.25">
      <c r="A102" s="14"/>
      <c r="B102" s="14"/>
      <c r="C102" s="14"/>
      <c r="D102" s="14"/>
      <c r="E102" s="15" t="s">
        <v>17</v>
      </c>
      <c r="F102" s="15" t="s">
        <v>18</v>
      </c>
      <c r="G102" s="15"/>
      <c r="H102" s="14"/>
      <c r="I102" s="16">
        <v>551.52</v>
      </c>
      <c r="J102" s="16">
        <v>17300</v>
      </c>
      <c r="K102" s="16">
        <v>16300</v>
      </c>
      <c r="L102" s="16">
        <v>245</v>
      </c>
      <c r="M102" s="16">
        <f t="shared" si="7"/>
        <v>1.5030674846625767</v>
      </c>
      <c r="N102" s="16">
        <f t="shared" si="8"/>
        <v>1.4161849710982659</v>
      </c>
      <c r="O102" s="16">
        <f t="shared" si="9"/>
        <v>44.422686393965769</v>
      </c>
    </row>
    <row r="103" spans="1:15" x14ac:dyDescent="0.25">
      <c r="A103" s="14"/>
      <c r="B103" s="14"/>
      <c r="C103" s="14"/>
      <c r="D103" s="14"/>
      <c r="E103" s="15" t="s">
        <v>33</v>
      </c>
      <c r="F103" s="15" t="s">
        <v>34</v>
      </c>
      <c r="G103" s="15"/>
      <c r="H103" s="14"/>
      <c r="I103" s="16">
        <v>394</v>
      </c>
      <c r="J103" s="16">
        <v>1000</v>
      </c>
      <c r="K103" s="16">
        <v>3000</v>
      </c>
      <c r="L103" s="16">
        <v>2185</v>
      </c>
      <c r="M103" s="16">
        <f t="shared" si="7"/>
        <v>72.833333333333343</v>
      </c>
      <c r="N103" s="16">
        <f t="shared" si="8"/>
        <v>218.5</v>
      </c>
      <c r="O103" s="16">
        <f t="shared" si="9"/>
        <v>554.5685279187818</v>
      </c>
    </row>
    <row r="104" spans="1:15" x14ac:dyDescent="0.25">
      <c r="A104" s="14"/>
      <c r="B104" s="14"/>
      <c r="C104" s="14"/>
      <c r="D104" s="14"/>
      <c r="E104" s="15" t="s">
        <v>21</v>
      </c>
      <c r="F104" s="15" t="s">
        <v>22</v>
      </c>
      <c r="G104" s="15"/>
      <c r="H104" s="14"/>
      <c r="I104" s="16">
        <v>0</v>
      </c>
      <c r="J104" s="16">
        <v>100</v>
      </c>
      <c r="K104" s="16">
        <v>600</v>
      </c>
      <c r="L104" s="16">
        <v>198.44</v>
      </c>
      <c r="M104" s="16">
        <f t="shared" si="7"/>
        <v>33.073333333333331</v>
      </c>
      <c r="N104" s="16">
        <f t="shared" si="8"/>
        <v>198.44</v>
      </c>
      <c r="O104" s="16">
        <f t="shared" si="9"/>
        <v>0</v>
      </c>
    </row>
    <row r="105" spans="1:15" x14ac:dyDescent="0.25">
      <c r="A105" s="14"/>
      <c r="B105" s="14"/>
      <c r="C105" s="14"/>
      <c r="D105" s="14"/>
      <c r="E105" s="15" t="s">
        <v>86</v>
      </c>
      <c r="F105" s="15" t="s">
        <v>87</v>
      </c>
      <c r="G105" s="15"/>
      <c r="H105" s="14"/>
      <c r="I105" s="16">
        <v>123354.11</v>
      </c>
      <c r="J105" s="16">
        <v>0</v>
      </c>
      <c r="K105" s="16">
        <v>0</v>
      </c>
      <c r="L105" s="16">
        <v>0</v>
      </c>
      <c r="M105" s="16">
        <f t="shared" si="7"/>
        <v>0</v>
      </c>
      <c r="N105" s="16">
        <f t="shared" si="8"/>
        <v>0</v>
      </c>
      <c r="O105" s="16">
        <f t="shared" si="9"/>
        <v>0</v>
      </c>
    </row>
    <row r="106" spans="1:15" x14ac:dyDescent="0.25">
      <c r="A106" s="14"/>
      <c r="B106" s="14"/>
      <c r="C106" s="14"/>
      <c r="D106" s="14"/>
      <c r="E106" s="15" t="s">
        <v>25</v>
      </c>
      <c r="F106" s="15" t="s">
        <v>26</v>
      </c>
      <c r="G106" s="15"/>
      <c r="H106" s="14"/>
      <c r="I106" s="16">
        <v>6459.25</v>
      </c>
      <c r="J106" s="16">
        <v>1600</v>
      </c>
      <c r="K106" s="16">
        <v>2600</v>
      </c>
      <c r="L106" s="16">
        <v>2157.4899999999998</v>
      </c>
      <c r="M106" s="16">
        <f t="shared" si="7"/>
        <v>82.980384615384608</v>
      </c>
      <c r="N106" s="16">
        <f t="shared" si="8"/>
        <v>134.84312499999999</v>
      </c>
      <c r="O106" s="16">
        <f t="shared" si="9"/>
        <v>33.401555908193671</v>
      </c>
    </row>
    <row r="107" spans="1:15" x14ac:dyDescent="0.25">
      <c r="A107" s="14"/>
      <c r="B107" s="14"/>
      <c r="C107" s="14"/>
      <c r="D107" s="14"/>
      <c r="E107" s="15" t="s">
        <v>88</v>
      </c>
      <c r="F107" s="15" t="s">
        <v>89</v>
      </c>
      <c r="G107" s="15"/>
      <c r="H107" s="14"/>
      <c r="I107" s="16">
        <v>10588</v>
      </c>
      <c r="J107" s="16">
        <v>56342.37</v>
      </c>
      <c r="K107" s="16">
        <v>53842.37</v>
      </c>
      <c r="L107" s="16">
        <v>11429.36</v>
      </c>
      <c r="M107" s="16">
        <f t="shared" si="7"/>
        <v>21.227445968667428</v>
      </c>
      <c r="N107" s="16">
        <f t="shared" si="8"/>
        <v>20.285550643325795</v>
      </c>
      <c r="O107" s="16">
        <f t="shared" si="9"/>
        <v>107.9463543634303</v>
      </c>
    </row>
    <row r="108" spans="1:15" x14ac:dyDescent="0.25">
      <c r="A108" s="11"/>
      <c r="B108" s="11"/>
      <c r="C108" s="11"/>
      <c r="D108" s="12" t="s">
        <v>94</v>
      </c>
      <c r="E108" s="11"/>
      <c r="F108" s="12" t="s">
        <v>95</v>
      </c>
      <c r="G108" s="12" t="s">
        <v>96</v>
      </c>
      <c r="H108" s="11"/>
      <c r="I108" s="13">
        <f>+I109</f>
        <v>0</v>
      </c>
      <c r="J108" s="13">
        <f>+J109</f>
        <v>123000</v>
      </c>
      <c r="K108" s="13">
        <f>+K109</f>
        <v>109300</v>
      </c>
      <c r="L108" s="13">
        <f>+L109</f>
        <v>0</v>
      </c>
      <c r="M108" s="13">
        <f t="shared" si="7"/>
        <v>0</v>
      </c>
      <c r="N108" s="13">
        <f t="shared" si="8"/>
        <v>0</v>
      </c>
      <c r="O108" s="13">
        <f t="shared" si="9"/>
        <v>0</v>
      </c>
    </row>
    <row r="109" spans="1:15" x14ac:dyDescent="0.25">
      <c r="A109" s="14"/>
      <c r="B109" s="14"/>
      <c r="C109" s="14"/>
      <c r="D109" s="14"/>
      <c r="E109" s="15" t="s">
        <v>88</v>
      </c>
      <c r="F109" s="15" t="s">
        <v>89</v>
      </c>
      <c r="G109" s="15"/>
      <c r="H109" s="14"/>
      <c r="I109" s="16">
        <v>0</v>
      </c>
      <c r="J109" s="16">
        <v>123000</v>
      </c>
      <c r="K109" s="16">
        <v>109300</v>
      </c>
      <c r="L109" s="16">
        <v>0</v>
      </c>
      <c r="M109" s="16">
        <f t="shared" si="7"/>
        <v>0</v>
      </c>
      <c r="N109" s="16">
        <f t="shared" si="8"/>
        <v>0</v>
      </c>
      <c r="O109" s="16">
        <f t="shared" si="9"/>
        <v>0</v>
      </c>
    </row>
    <row r="110" spans="1:15" x14ac:dyDescent="0.25">
      <c r="A110" s="5"/>
      <c r="B110" s="6" t="s">
        <v>97</v>
      </c>
      <c r="C110" s="5"/>
      <c r="D110" s="5"/>
      <c r="E110" s="5"/>
      <c r="F110" s="6" t="s">
        <v>98</v>
      </c>
      <c r="G110" s="6"/>
      <c r="H110" s="5"/>
      <c r="I110" s="7">
        <f>+I111+I124+I139+I146+I150+I154+I158+I163</f>
        <v>1189226.5500000003</v>
      </c>
      <c r="J110" s="7">
        <f>+J111+J124+J139+J146+J150+J154+J158+J163</f>
        <v>1707512.0899999999</v>
      </c>
      <c r="K110" s="7">
        <f>+K111+K124+K139+K146+K150+K154+K158+K163</f>
        <v>1739512.0899999999</v>
      </c>
      <c r="L110" s="7">
        <f>+L111+L124+L139+L146+L150+L154+L158+L163</f>
        <v>1542858.4500000002</v>
      </c>
      <c r="M110" s="7">
        <f t="shared" si="7"/>
        <v>88.694896624719661</v>
      </c>
      <c r="N110" s="7">
        <f t="shared" si="8"/>
        <v>90.35710253741162</v>
      </c>
      <c r="O110" s="7">
        <f t="shared" si="9"/>
        <v>129.73629372805374</v>
      </c>
    </row>
    <row r="111" spans="1:15" x14ac:dyDescent="0.25">
      <c r="A111" s="8"/>
      <c r="B111" s="8"/>
      <c r="C111" s="9" t="s">
        <v>99</v>
      </c>
      <c r="D111" s="8"/>
      <c r="E111" s="8"/>
      <c r="F111" s="9" t="s">
        <v>100</v>
      </c>
      <c r="G111" s="9"/>
      <c r="H111" s="8"/>
      <c r="I111" s="10">
        <f>+I112</f>
        <v>799421.07000000007</v>
      </c>
      <c r="J111" s="10">
        <f>+J112</f>
        <v>833040.96</v>
      </c>
      <c r="K111" s="10">
        <f>+K112</f>
        <v>833040.96</v>
      </c>
      <c r="L111" s="10">
        <f>+L112</f>
        <v>773321.17000000016</v>
      </c>
      <c r="M111" s="10">
        <f t="shared" si="7"/>
        <v>92.831110009284558</v>
      </c>
      <c r="N111" s="10">
        <f t="shared" si="8"/>
        <v>92.831110009284558</v>
      </c>
      <c r="O111" s="10">
        <f t="shared" si="9"/>
        <v>96.735149850378605</v>
      </c>
    </row>
    <row r="112" spans="1:15" x14ac:dyDescent="0.25">
      <c r="A112" s="11"/>
      <c r="B112" s="11"/>
      <c r="C112" s="11"/>
      <c r="D112" s="12" t="s">
        <v>16</v>
      </c>
      <c r="E112" s="11"/>
      <c r="F112" s="12"/>
      <c r="G112" s="12"/>
      <c r="H112" s="11"/>
      <c r="I112" s="13">
        <f>+I113+I114+I115+I116+I117+I118+I119+I120+I121+I122+I123</f>
        <v>799421.07000000007</v>
      </c>
      <c r="J112" s="13">
        <f>+J113+J114+J115+J116+J117+J118+J119+J120+J121+J122+J123</f>
        <v>833040.96</v>
      </c>
      <c r="K112" s="13">
        <f>+K113+K114+K115+K116+K117+K118+K119+K120+K121+K122+K123</f>
        <v>833040.96</v>
      </c>
      <c r="L112" s="13">
        <f>+L113+L114+L115+L116+L117+L118+L119+L120+L121+L122+L123</f>
        <v>773321.17000000016</v>
      </c>
      <c r="M112" s="13">
        <f t="shared" si="7"/>
        <v>92.831110009284558</v>
      </c>
      <c r="N112" s="13">
        <f t="shared" si="8"/>
        <v>92.831110009284558</v>
      </c>
      <c r="O112" s="13">
        <f t="shared" si="9"/>
        <v>96.735149850378605</v>
      </c>
    </row>
    <row r="113" spans="1:15" x14ac:dyDescent="0.25">
      <c r="A113" s="14"/>
      <c r="B113" s="14"/>
      <c r="C113" s="14"/>
      <c r="D113" s="14"/>
      <c r="E113" s="15" t="s">
        <v>45</v>
      </c>
      <c r="F113" s="15" t="s">
        <v>46</v>
      </c>
      <c r="G113" s="15"/>
      <c r="H113" s="14"/>
      <c r="I113" s="16">
        <v>636194.28</v>
      </c>
      <c r="J113" s="16">
        <v>665880.76</v>
      </c>
      <c r="K113" s="16">
        <v>660080.76</v>
      </c>
      <c r="L113" s="16">
        <v>621382.57999999996</v>
      </c>
      <c r="M113" s="16">
        <f t="shared" si="7"/>
        <v>94.137356768283922</v>
      </c>
      <c r="N113" s="16">
        <f t="shared" si="8"/>
        <v>93.317395144439956</v>
      </c>
      <c r="O113" s="16">
        <f t="shared" si="9"/>
        <v>97.671827542995189</v>
      </c>
    </row>
    <row r="114" spans="1:15" x14ac:dyDescent="0.25">
      <c r="A114" s="14"/>
      <c r="B114" s="14"/>
      <c r="C114" s="14"/>
      <c r="D114" s="14"/>
      <c r="E114" s="15" t="s">
        <v>47</v>
      </c>
      <c r="F114" s="15" t="s">
        <v>48</v>
      </c>
      <c r="G114" s="15"/>
      <c r="H114" s="14"/>
      <c r="I114" s="16">
        <v>12227.57</v>
      </c>
      <c r="J114" s="16">
        <v>13442.18</v>
      </c>
      <c r="K114" s="16">
        <v>13442.18</v>
      </c>
      <c r="L114" s="16">
        <v>11759.55</v>
      </c>
      <c r="M114" s="16">
        <f t="shared" si="7"/>
        <v>87.482461922098935</v>
      </c>
      <c r="N114" s="16">
        <f t="shared" si="8"/>
        <v>87.482461922098935</v>
      </c>
      <c r="O114" s="16">
        <f t="shared" si="9"/>
        <v>96.172420194691171</v>
      </c>
    </row>
    <row r="115" spans="1:15" x14ac:dyDescent="0.25">
      <c r="A115" s="14"/>
      <c r="B115" s="14"/>
      <c r="C115" s="14"/>
      <c r="D115" s="14"/>
      <c r="E115" s="15" t="s">
        <v>101</v>
      </c>
      <c r="F115" s="15" t="s">
        <v>102</v>
      </c>
      <c r="G115" s="15"/>
      <c r="H115" s="14"/>
      <c r="I115" s="16">
        <v>30259.68</v>
      </c>
      <c r="J115" s="16">
        <v>28000</v>
      </c>
      <c r="K115" s="16">
        <v>28000</v>
      </c>
      <c r="L115" s="16">
        <v>19883.330000000002</v>
      </c>
      <c r="M115" s="16">
        <f t="shared" si="7"/>
        <v>71.011892857142868</v>
      </c>
      <c r="N115" s="16">
        <f t="shared" si="8"/>
        <v>71.011892857142868</v>
      </c>
      <c r="O115" s="16">
        <f t="shared" si="9"/>
        <v>65.708989652236909</v>
      </c>
    </row>
    <row r="116" spans="1:15" x14ac:dyDescent="0.25">
      <c r="A116" s="14"/>
      <c r="B116" s="14"/>
      <c r="C116" s="14"/>
      <c r="D116" s="14"/>
      <c r="E116" s="15" t="s">
        <v>103</v>
      </c>
      <c r="F116" s="15" t="s">
        <v>104</v>
      </c>
      <c r="G116" s="15"/>
      <c r="H116" s="14"/>
      <c r="I116" s="16">
        <v>5299.81</v>
      </c>
      <c r="J116" s="16">
        <v>7000</v>
      </c>
      <c r="K116" s="16">
        <v>8500</v>
      </c>
      <c r="L116" s="16">
        <v>8478.67</v>
      </c>
      <c r="M116" s="16">
        <f t="shared" si="7"/>
        <v>99.74905882352941</v>
      </c>
      <c r="N116" s="16">
        <f t="shared" si="8"/>
        <v>121.12385714285713</v>
      </c>
      <c r="O116" s="16">
        <f t="shared" si="9"/>
        <v>159.98064081542543</v>
      </c>
    </row>
    <row r="117" spans="1:15" x14ac:dyDescent="0.25">
      <c r="A117" s="14"/>
      <c r="B117" s="14"/>
      <c r="C117" s="14"/>
      <c r="D117" s="14"/>
      <c r="E117" s="15" t="s">
        <v>105</v>
      </c>
      <c r="F117" s="15" t="s">
        <v>106</v>
      </c>
      <c r="G117" s="15"/>
      <c r="H117" s="14"/>
      <c r="I117" s="16">
        <v>2148.11</v>
      </c>
      <c r="J117" s="16">
        <v>687.88</v>
      </c>
      <c r="K117" s="16">
        <v>4987.88</v>
      </c>
      <c r="L117" s="16">
        <v>4901.03</v>
      </c>
      <c r="M117" s="16">
        <f t="shared" si="7"/>
        <v>98.25877928097708</v>
      </c>
      <c r="N117" s="16">
        <f t="shared" si="8"/>
        <v>712.48328196778505</v>
      </c>
      <c r="O117" s="16">
        <f t="shared" si="9"/>
        <v>228.15544827778837</v>
      </c>
    </row>
    <row r="118" spans="1:15" x14ac:dyDescent="0.25">
      <c r="A118" s="14"/>
      <c r="B118" s="14"/>
      <c r="C118" s="14"/>
      <c r="D118" s="14"/>
      <c r="E118" s="15" t="s">
        <v>51</v>
      </c>
      <c r="F118" s="15" t="s">
        <v>52</v>
      </c>
      <c r="G118" s="15"/>
      <c r="H118" s="14"/>
      <c r="I118" s="16">
        <v>59579.88</v>
      </c>
      <c r="J118" s="16">
        <v>62020.49</v>
      </c>
      <c r="K118" s="16">
        <v>62020.49</v>
      </c>
      <c r="L118" s="16">
        <v>57522.36</v>
      </c>
      <c r="M118" s="16">
        <f t="shared" si="7"/>
        <v>92.747348497246634</v>
      </c>
      <c r="N118" s="16">
        <f t="shared" si="8"/>
        <v>92.747348497246634</v>
      </c>
      <c r="O118" s="16">
        <f t="shared" si="9"/>
        <v>96.546619429243563</v>
      </c>
    </row>
    <row r="119" spans="1:15" x14ac:dyDescent="0.25">
      <c r="A119" s="14"/>
      <c r="B119" s="14"/>
      <c r="C119" s="14"/>
      <c r="D119" s="14"/>
      <c r="E119" s="15" t="s">
        <v>53</v>
      </c>
      <c r="F119" s="15" t="s">
        <v>54</v>
      </c>
      <c r="G119" s="15"/>
      <c r="H119" s="14"/>
      <c r="I119" s="16">
        <v>47730.93</v>
      </c>
      <c r="J119" s="16">
        <v>49686.2</v>
      </c>
      <c r="K119" s="16">
        <v>49686.2</v>
      </c>
      <c r="L119" s="16">
        <v>46077.79</v>
      </c>
      <c r="M119" s="16">
        <f t="shared" si="7"/>
        <v>92.737601185037306</v>
      </c>
      <c r="N119" s="16">
        <f t="shared" si="8"/>
        <v>92.737601185037306</v>
      </c>
      <c r="O119" s="16">
        <f t="shared" si="9"/>
        <v>96.536543494962274</v>
      </c>
    </row>
    <row r="120" spans="1:15" x14ac:dyDescent="0.25">
      <c r="A120" s="14"/>
      <c r="B120" s="14"/>
      <c r="C120" s="14"/>
      <c r="D120" s="14"/>
      <c r="E120" s="15" t="s">
        <v>55</v>
      </c>
      <c r="F120" s="15" t="s">
        <v>56</v>
      </c>
      <c r="G120" s="15"/>
      <c r="H120" s="14"/>
      <c r="I120" s="16">
        <v>424.86</v>
      </c>
      <c r="J120" s="16">
        <v>439.99</v>
      </c>
      <c r="K120" s="16">
        <v>439.99</v>
      </c>
      <c r="L120" s="16">
        <v>373.41</v>
      </c>
      <c r="M120" s="16">
        <f t="shared" si="7"/>
        <v>84.867837905406944</v>
      </c>
      <c r="N120" s="16">
        <f t="shared" si="8"/>
        <v>84.867837905406944</v>
      </c>
      <c r="O120" s="16">
        <f t="shared" si="9"/>
        <v>87.890128512921905</v>
      </c>
    </row>
    <row r="121" spans="1:15" x14ac:dyDescent="0.25">
      <c r="A121" s="14"/>
      <c r="B121" s="14"/>
      <c r="C121" s="14"/>
      <c r="D121" s="14"/>
      <c r="E121" s="15" t="s">
        <v>57</v>
      </c>
      <c r="F121" s="15" t="s">
        <v>58</v>
      </c>
      <c r="G121" s="15"/>
      <c r="H121" s="14"/>
      <c r="I121" s="16">
        <v>672.5</v>
      </c>
      <c r="J121" s="16">
        <v>699.96</v>
      </c>
      <c r="K121" s="16">
        <v>699.96</v>
      </c>
      <c r="L121" s="16">
        <v>650.04</v>
      </c>
      <c r="M121" s="16">
        <f t="shared" si="7"/>
        <v>92.868163895079718</v>
      </c>
      <c r="N121" s="16">
        <f t="shared" si="8"/>
        <v>92.868163895079718</v>
      </c>
      <c r="O121" s="16">
        <f t="shared" si="9"/>
        <v>96.660223048327126</v>
      </c>
    </row>
    <row r="122" spans="1:15" x14ac:dyDescent="0.25">
      <c r="A122" s="14"/>
      <c r="B122" s="14"/>
      <c r="C122" s="14"/>
      <c r="D122" s="14"/>
      <c r="E122" s="15" t="s">
        <v>59</v>
      </c>
      <c r="F122" s="15" t="s">
        <v>60</v>
      </c>
      <c r="G122" s="15"/>
      <c r="H122" s="14"/>
      <c r="I122" s="16">
        <v>3226.22</v>
      </c>
      <c r="J122" s="16">
        <v>3308.96</v>
      </c>
      <c r="K122" s="16">
        <v>3308.96</v>
      </c>
      <c r="L122" s="16">
        <v>1738.9</v>
      </c>
      <c r="M122" s="16">
        <f t="shared" si="7"/>
        <v>52.551254774914177</v>
      </c>
      <c r="N122" s="16">
        <f t="shared" si="8"/>
        <v>52.551254774914177</v>
      </c>
      <c r="O122" s="16">
        <f t="shared" si="9"/>
        <v>53.898990149462847</v>
      </c>
    </row>
    <row r="123" spans="1:15" x14ac:dyDescent="0.25">
      <c r="A123" s="14"/>
      <c r="B123" s="14"/>
      <c r="C123" s="14"/>
      <c r="D123" s="14"/>
      <c r="E123" s="15" t="s">
        <v>25</v>
      </c>
      <c r="F123" s="15" t="s">
        <v>26</v>
      </c>
      <c r="G123" s="15"/>
      <c r="H123" s="14"/>
      <c r="I123" s="16">
        <v>1657.23</v>
      </c>
      <c r="J123" s="16">
        <v>1874.54</v>
      </c>
      <c r="K123" s="16">
        <v>1874.54</v>
      </c>
      <c r="L123" s="16">
        <v>553.51</v>
      </c>
      <c r="M123" s="16">
        <f t="shared" si="7"/>
        <v>29.527777481408773</v>
      </c>
      <c r="N123" s="16">
        <f t="shared" si="8"/>
        <v>29.527777481408773</v>
      </c>
      <c r="O123" s="16">
        <f t="shared" si="9"/>
        <v>33.399709153225558</v>
      </c>
    </row>
    <row r="124" spans="1:15" x14ac:dyDescent="0.25">
      <c r="A124" s="8"/>
      <c r="B124" s="8"/>
      <c r="C124" s="9" t="s">
        <v>107</v>
      </c>
      <c r="D124" s="8"/>
      <c r="E124" s="8"/>
      <c r="F124" s="9" t="s">
        <v>108</v>
      </c>
      <c r="G124" s="9"/>
      <c r="H124" s="8"/>
      <c r="I124" s="10">
        <f>+I125</f>
        <v>194697.54</v>
      </c>
      <c r="J124" s="10">
        <f>+J125</f>
        <v>234287.86999999997</v>
      </c>
      <c r="K124" s="10">
        <f>+K125</f>
        <v>234287.86999999997</v>
      </c>
      <c r="L124" s="10">
        <f>+L125</f>
        <v>168245.11</v>
      </c>
      <c r="M124" s="10">
        <f t="shared" si="7"/>
        <v>71.811276443803933</v>
      </c>
      <c r="N124" s="10">
        <f t="shared" si="8"/>
        <v>71.811276443803933</v>
      </c>
      <c r="O124" s="10">
        <f t="shared" si="9"/>
        <v>86.413577695948277</v>
      </c>
    </row>
    <row r="125" spans="1:15" x14ac:dyDescent="0.25">
      <c r="A125" s="11"/>
      <c r="B125" s="11"/>
      <c r="C125" s="11"/>
      <c r="D125" s="12" t="s">
        <v>16</v>
      </c>
      <c r="E125" s="11"/>
      <c r="F125" s="12"/>
      <c r="G125" s="12"/>
      <c r="H125" s="11"/>
      <c r="I125" s="13">
        <f>+I126+I127+I128+I129+I130+I131+I132+I133+I134+I135+I136+I137+I138</f>
        <v>194697.54</v>
      </c>
      <c r="J125" s="13">
        <f>+J126+J127+J128+J129+J130+J131+J132+J133+J134+J135+J136+J137+J138</f>
        <v>234287.86999999997</v>
      </c>
      <c r="K125" s="13">
        <f>+K126+K127+K128+K129+K130+K131+K132+K133+K134+K135+K136+K137+K138</f>
        <v>234287.86999999997</v>
      </c>
      <c r="L125" s="13">
        <f>+L126+L127+L128+L129+L130+L131+L132+L133+L134+L135+L136+L137+L138</f>
        <v>168245.11</v>
      </c>
      <c r="M125" s="13">
        <f t="shared" si="7"/>
        <v>71.811276443803933</v>
      </c>
      <c r="N125" s="13">
        <f t="shared" si="8"/>
        <v>71.811276443803933</v>
      </c>
      <c r="O125" s="13">
        <f t="shared" si="9"/>
        <v>86.413577695948277</v>
      </c>
    </row>
    <row r="126" spans="1:15" x14ac:dyDescent="0.25">
      <c r="A126" s="14"/>
      <c r="B126" s="14"/>
      <c r="C126" s="14"/>
      <c r="D126" s="14"/>
      <c r="E126" s="15" t="s">
        <v>49</v>
      </c>
      <c r="F126" s="15" t="s">
        <v>50</v>
      </c>
      <c r="G126" s="15"/>
      <c r="H126" s="14"/>
      <c r="I126" s="16">
        <v>54771.12</v>
      </c>
      <c r="J126" s="16">
        <v>60768.44</v>
      </c>
      <c r="K126" s="16">
        <v>60768.44</v>
      </c>
      <c r="L126" s="16">
        <v>49641.09</v>
      </c>
      <c r="M126" s="16">
        <f t="shared" si="7"/>
        <v>81.688932610414213</v>
      </c>
      <c r="N126" s="16">
        <f t="shared" si="8"/>
        <v>81.688932610414213</v>
      </c>
      <c r="O126" s="16">
        <f t="shared" si="9"/>
        <v>90.633695275904515</v>
      </c>
    </row>
    <row r="127" spans="1:15" x14ac:dyDescent="0.25">
      <c r="A127" s="14"/>
      <c r="B127" s="14"/>
      <c r="C127" s="14"/>
      <c r="D127" s="14"/>
      <c r="E127" s="15" t="s">
        <v>17</v>
      </c>
      <c r="F127" s="15" t="s">
        <v>18</v>
      </c>
      <c r="G127" s="15"/>
      <c r="H127" s="14"/>
      <c r="I127" s="16">
        <v>30140.12</v>
      </c>
      <c r="J127" s="16">
        <v>49886.16</v>
      </c>
      <c r="K127" s="16">
        <v>49886.16</v>
      </c>
      <c r="L127" s="16">
        <v>25850.53</v>
      </c>
      <c r="M127" s="16">
        <f t="shared" si="7"/>
        <v>51.819041593900984</v>
      </c>
      <c r="N127" s="16">
        <f t="shared" si="8"/>
        <v>51.819041593900984</v>
      </c>
      <c r="O127" s="16">
        <f t="shared" si="9"/>
        <v>85.767840340383515</v>
      </c>
    </row>
    <row r="128" spans="1:15" x14ac:dyDescent="0.25">
      <c r="A128" s="14"/>
      <c r="B128" s="14"/>
      <c r="C128" s="14"/>
      <c r="D128" s="14"/>
      <c r="E128" s="15" t="s">
        <v>33</v>
      </c>
      <c r="F128" s="15" t="s">
        <v>34</v>
      </c>
      <c r="G128" s="15"/>
      <c r="H128" s="14"/>
      <c r="I128" s="16">
        <v>2217.89</v>
      </c>
      <c r="J128" s="16">
        <v>1312.54</v>
      </c>
      <c r="K128" s="16">
        <v>1312.54</v>
      </c>
      <c r="L128" s="16">
        <v>1096.04</v>
      </c>
      <c r="M128" s="16">
        <f t="shared" si="7"/>
        <v>83.505264601459757</v>
      </c>
      <c r="N128" s="16">
        <f t="shared" si="8"/>
        <v>83.505264601459757</v>
      </c>
      <c r="O128" s="16">
        <f t="shared" si="9"/>
        <v>49.418140665226865</v>
      </c>
    </row>
    <row r="129" spans="1:15" x14ac:dyDescent="0.25">
      <c r="A129" s="14"/>
      <c r="B129" s="14"/>
      <c r="C129" s="14"/>
      <c r="D129" s="14"/>
      <c r="E129" s="15" t="s">
        <v>19</v>
      </c>
      <c r="F129" s="15" t="s">
        <v>20</v>
      </c>
      <c r="G129" s="15"/>
      <c r="H129" s="14"/>
      <c r="I129" s="16">
        <v>17487.86</v>
      </c>
      <c r="J129" s="16">
        <v>28094.44</v>
      </c>
      <c r="K129" s="16">
        <v>28094.44</v>
      </c>
      <c r="L129" s="16">
        <v>17454.68</v>
      </c>
      <c r="M129" s="16">
        <f t="shared" si="7"/>
        <v>62.128591991867431</v>
      </c>
      <c r="N129" s="16">
        <f t="shared" si="8"/>
        <v>62.128591991867431</v>
      </c>
      <c r="O129" s="16">
        <f t="shared" si="9"/>
        <v>99.810268380465075</v>
      </c>
    </row>
    <row r="130" spans="1:15" x14ac:dyDescent="0.25">
      <c r="A130" s="14"/>
      <c r="B130" s="14"/>
      <c r="C130" s="14"/>
      <c r="D130" s="14"/>
      <c r="E130" s="15" t="s">
        <v>70</v>
      </c>
      <c r="F130" s="15" t="s">
        <v>71</v>
      </c>
      <c r="G130" s="15"/>
      <c r="H130" s="14"/>
      <c r="I130" s="16">
        <v>3428.09</v>
      </c>
      <c r="J130" s="16">
        <v>2993.38</v>
      </c>
      <c r="K130" s="16">
        <v>6293.38</v>
      </c>
      <c r="L130" s="16">
        <v>6238.22</v>
      </c>
      <c r="M130" s="16">
        <f t="shared" si="7"/>
        <v>99.123523448449006</v>
      </c>
      <c r="N130" s="16">
        <f t="shared" si="8"/>
        <v>208.40053718538911</v>
      </c>
      <c r="O130" s="16">
        <f t="shared" si="9"/>
        <v>181.97363546464649</v>
      </c>
    </row>
    <row r="131" spans="1:15" x14ac:dyDescent="0.25">
      <c r="A131" s="14"/>
      <c r="B131" s="14"/>
      <c r="C131" s="14"/>
      <c r="D131" s="14"/>
      <c r="E131" s="15" t="s">
        <v>61</v>
      </c>
      <c r="F131" s="15" t="s">
        <v>62</v>
      </c>
      <c r="G131" s="15"/>
      <c r="H131" s="14"/>
      <c r="I131" s="16">
        <v>1287.25</v>
      </c>
      <c r="J131" s="16">
        <v>5150.87</v>
      </c>
      <c r="K131" s="16">
        <v>5150.87</v>
      </c>
      <c r="L131" s="16">
        <v>983.23</v>
      </c>
      <c r="M131" s="16">
        <f t="shared" si="7"/>
        <v>19.08861998070229</v>
      </c>
      <c r="N131" s="16">
        <f t="shared" si="8"/>
        <v>19.08861998070229</v>
      </c>
      <c r="O131" s="16">
        <f t="shared" si="9"/>
        <v>76.382210137890851</v>
      </c>
    </row>
    <row r="132" spans="1:15" x14ac:dyDescent="0.25">
      <c r="A132" s="14"/>
      <c r="B132" s="14"/>
      <c r="C132" s="14"/>
      <c r="D132" s="14"/>
      <c r="E132" s="15" t="s">
        <v>21</v>
      </c>
      <c r="F132" s="15" t="s">
        <v>22</v>
      </c>
      <c r="G132" s="15"/>
      <c r="H132" s="14"/>
      <c r="I132" s="16">
        <v>27073.02</v>
      </c>
      <c r="J132" s="16">
        <v>28748.06</v>
      </c>
      <c r="K132" s="16">
        <v>28748.06</v>
      </c>
      <c r="L132" s="16">
        <v>24003.599999999999</v>
      </c>
      <c r="M132" s="16">
        <f t="shared" si="7"/>
        <v>83.496416801690259</v>
      </c>
      <c r="N132" s="16">
        <f t="shared" si="8"/>
        <v>83.496416801690259</v>
      </c>
      <c r="O132" s="16">
        <f t="shared" si="9"/>
        <v>88.662439580069005</v>
      </c>
    </row>
    <row r="133" spans="1:15" x14ac:dyDescent="0.25">
      <c r="A133" s="14"/>
      <c r="B133" s="14"/>
      <c r="C133" s="14"/>
      <c r="D133" s="14"/>
      <c r="E133" s="15" t="s">
        <v>23</v>
      </c>
      <c r="F133" s="15" t="s">
        <v>24</v>
      </c>
      <c r="G133" s="15"/>
      <c r="H133" s="14"/>
      <c r="I133" s="16">
        <v>1661.43</v>
      </c>
      <c r="J133" s="16">
        <v>1974.08</v>
      </c>
      <c r="K133" s="16">
        <v>1974.08</v>
      </c>
      <c r="L133" s="16">
        <v>1846.01</v>
      </c>
      <c r="M133" s="16">
        <f t="shared" ref="M133:M196" si="11">IF(K133&lt;&gt;0,L133/K133*100,0)</f>
        <v>93.512420975846979</v>
      </c>
      <c r="N133" s="16">
        <f t="shared" ref="N133:N196" si="12">IF(J133&lt;&gt;0,L133/J133*100,0)</f>
        <v>93.512420975846979</v>
      </c>
      <c r="O133" s="16">
        <f t="shared" ref="O133:O196" si="13">IF(I133&lt;&gt;0,L133/I133*100,0)</f>
        <v>111.1097066984465</v>
      </c>
    </row>
    <row r="134" spans="1:15" x14ac:dyDescent="0.25">
      <c r="A134" s="14"/>
      <c r="B134" s="14"/>
      <c r="C134" s="14"/>
      <c r="D134" s="14"/>
      <c r="E134" s="15" t="s">
        <v>86</v>
      </c>
      <c r="F134" s="15" t="s">
        <v>87</v>
      </c>
      <c r="G134" s="15"/>
      <c r="H134" s="14"/>
      <c r="I134" s="16">
        <v>0</v>
      </c>
      <c r="J134" s="16">
        <v>80</v>
      </c>
      <c r="K134" s="16">
        <v>80</v>
      </c>
      <c r="L134" s="16">
        <v>80</v>
      </c>
      <c r="M134" s="16">
        <f t="shared" si="11"/>
        <v>100</v>
      </c>
      <c r="N134" s="16">
        <f t="shared" si="12"/>
        <v>100</v>
      </c>
      <c r="O134" s="16">
        <f t="shared" si="13"/>
        <v>0</v>
      </c>
    </row>
    <row r="135" spans="1:15" x14ac:dyDescent="0.25">
      <c r="A135" s="14"/>
      <c r="B135" s="14"/>
      <c r="C135" s="14"/>
      <c r="D135" s="14"/>
      <c r="E135" s="15" t="s">
        <v>25</v>
      </c>
      <c r="F135" s="15" t="s">
        <v>26</v>
      </c>
      <c r="G135" s="15"/>
      <c r="H135" s="14"/>
      <c r="I135" s="16">
        <v>55149.1</v>
      </c>
      <c r="J135" s="16">
        <v>55000</v>
      </c>
      <c r="K135" s="16">
        <v>43100</v>
      </c>
      <c r="L135" s="16">
        <v>32295.52</v>
      </c>
      <c r="M135" s="16">
        <f t="shared" si="11"/>
        <v>74.931600928074246</v>
      </c>
      <c r="N135" s="16">
        <f t="shared" si="12"/>
        <v>58.719127272727278</v>
      </c>
      <c r="O135" s="16">
        <f t="shared" si="13"/>
        <v>58.560375418637847</v>
      </c>
    </row>
    <row r="136" spans="1:15" x14ac:dyDescent="0.25">
      <c r="A136" s="14"/>
      <c r="B136" s="14"/>
      <c r="C136" s="14"/>
      <c r="D136" s="14"/>
      <c r="E136" s="15" t="s">
        <v>63</v>
      </c>
      <c r="F136" s="15" t="s">
        <v>64</v>
      </c>
      <c r="G136" s="15"/>
      <c r="H136" s="14"/>
      <c r="I136" s="16">
        <v>310.45999999999998</v>
      </c>
      <c r="J136" s="16">
        <v>279.89999999999998</v>
      </c>
      <c r="K136" s="16">
        <v>679.9</v>
      </c>
      <c r="L136" s="16">
        <v>618.20000000000005</v>
      </c>
      <c r="M136" s="16">
        <f t="shared" si="11"/>
        <v>90.925136049419038</v>
      </c>
      <c r="N136" s="16">
        <f t="shared" si="12"/>
        <v>220.86459449803505</v>
      </c>
      <c r="O136" s="16">
        <f t="shared" si="13"/>
        <v>199.12388069316501</v>
      </c>
    </row>
    <row r="137" spans="1:15" x14ac:dyDescent="0.25">
      <c r="A137" s="14"/>
      <c r="B137" s="14"/>
      <c r="C137" s="14"/>
      <c r="D137" s="14"/>
      <c r="E137" s="15" t="s">
        <v>109</v>
      </c>
      <c r="F137" s="15" t="s">
        <v>110</v>
      </c>
      <c r="G137" s="15"/>
      <c r="H137" s="14"/>
      <c r="I137" s="16">
        <v>0</v>
      </c>
      <c r="J137" s="16">
        <v>0</v>
      </c>
      <c r="K137" s="16">
        <v>8200</v>
      </c>
      <c r="L137" s="16">
        <v>8137.99</v>
      </c>
      <c r="M137" s="16">
        <f t="shared" si="11"/>
        <v>99.243780487804884</v>
      </c>
      <c r="N137" s="16">
        <f t="shared" si="12"/>
        <v>0</v>
      </c>
      <c r="O137" s="16">
        <f t="shared" si="13"/>
        <v>0</v>
      </c>
    </row>
    <row r="138" spans="1:15" x14ac:dyDescent="0.25">
      <c r="A138" s="14"/>
      <c r="B138" s="14"/>
      <c r="C138" s="14"/>
      <c r="D138" s="14"/>
      <c r="E138" s="15" t="s">
        <v>111</v>
      </c>
      <c r="F138" s="15" t="s">
        <v>112</v>
      </c>
      <c r="G138" s="15"/>
      <c r="H138" s="14"/>
      <c r="I138" s="16">
        <v>1171.2</v>
      </c>
      <c r="J138" s="16">
        <v>0</v>
      </c>
      <c r="K138" s="16">
        <v>0</v>
      </c>
      <c r="L138" s="16">
        <v>0</v>
      </c>
      <c r="M138" s="16">
        <f t="shared" si="11"/>
        <v>0</v>
      </c>
      <c r="N138" s="16">
        <f t="shared" si="12"/>
        <v>0</v>
      </c>
      <c r="O138" s="16">
        <f t="shared" si="13"/>
        <v>0</v>
      </c>
    </row>
    <row r="139" spans="1:15" x14ac:dyDescent="0.25">
      <c r="A139" s="8"/>
      <c r="B139" s="8"/>
      <c r="C139" s="9" t="s">
        <v>113</v>
      </c>
      <c r="D139" s="8"/>
      <c r="E139" s="8"/>
      <c r="F139" s="9" t="s">
        <v>114</v>
      </c>
      <c r="G139" s="9"/>
      <c r="H139" s="8"/>
      <c r="I139" s="10">
        <f>+I140</f>
        <v>9942.32</v>
      </c>
      <c r="J139" s="10">
        <f>+J140</f>
        <v>38730</v>
      </c>
      <c r="K139" s="10">
        <f>+K140</f>
        <v>38730</v>
      </c>
      <c r="L139" s="10">
        <f>+L140</f>
        <v>30071.360000000001</v>
      </c>
      <c r="M139" s="10">
        <f t="shared" si="11"/>
        <v>77.643583785179445</v>
      </c>
      <c r="N139" s="10">
        <f t="shared" si="12"/>
        <v>77.643583785179445</v>
      </c>
      <c r="O139" s="10">
        <f t="shared" si="13"/>
        <v>302.45817877517521</v>
      </c>
    </row>
    <row r="140" spans="1:15" x14ac:dyDescent="0.25">
      <c r="A140" s="11"/>
      <c r="B140" s="11"/>
      <c r="C140" s="11"/>
      <c r="D140" s="12" t="s">
        <v>16</v>
      </c>
      <c r="E140" s="11"/>
      <c r="F140" s="12"/>
      <c r="G140" s="12"/>
      <c r="H140" s="11"/>
      <c r="I140" s="13">
        <f>+I141+I142+I143+I144+I145</f>
        <v>9942.32</v>
      </c>
      <c r="J140" s="13">
        <f>+J141+J142+J143+J144+J145</f>
        <v>38730</v>
      </c>
      <c r="K140" s="13">
        <f>+K141+K142+K143+K144+K145</f>
        <v>38730</v>
      </c>
      <c r="L140" s="13">
        <f>+L141+L142+L143+L144+L145</f>
        <v>30071.360000000001</v>
      </c>
      <c r="M140" s="13">
        <f t="shared" si="11"/>
        <v>77.643583785179445</v>
      </c>
      <c r="N140" s="13">
        <f t="shared" si="12"/>
        <v>77.643583785179445</v>
      </c>
      <c r="O140" s="13">
        <f t="shared" si="13"/>
        <v>302.45817877517521</v>
      </c>
    </row>
    <row r="141" spans="1:15" x14ac:dyDescent="0.25">
      <c r="A141" s="14"/>
      <c r="B141" s="14"/>
      <c r="C141" s="14"/>
      <c r="D141" s="14"/>
      <c r="E141" s="15" t="s">
        <v>33</v>
      </c>
      <c r="F141" s="15" t="s">
        <v>34</v>
      </c>
      <c r="G141" s="15"/>
      <c r="H141" s="14"/>
      <c r="I141" s="16">
        <v>149.97</v>
      </c>
      <c r="J141" s="16">
        <v>0</v>
      </c>
      <c r="K141" s="16">
        <v>100</v>
      </c>
      <c r="L141" s="16">
        <v>48.15</v>
      </c>
      <c r="M141" s="16">
        <f t="shared" si="11"/>
        <v>48.15</v>
      </c>
      <c r="N141" s="16">
        <f t="shared" si="12"/>
        <v>0</v>
      </c>
      <c r="O141" s="16">
        <f t="shared" si="13"/>
        <v>32.106421284256854</v>
      </c>
    </row>
    <row r="142" spans="1:15" x14ac:dyDescent="0.25">
      <c r="A142" s="14"/>
      <c r="B142" s="14"/>
      <c r="C142" s="14"/>
      <c r="D142" s="14"/>
      <c r="E142" s="15" t="s">
        <v>19</v>
      </c>
      <c r="F142" s="15" t="s">
        <v>20</v>
      </c>
      <c r="G142" s="15"/>
      <c r="H142" s="14"/>
      <c r="I142" s="16">
        <v>0</v>
      </c>
      <c r="J142" s="16">
        <v>0</v>
      </c>
      <c r="K142" s="16">
        <v>200</v>
      </c>
      <c r="L142" s="16">
        <v>136.63999999999999</v>
      </c>
      <c r="M142" s="16">
        <f t="shared" si="11"/>
        <v>68.319999999999993</v>
      </c>
      <c r="N142" s="16">
        <f t="shared" si="12"/>
        <v>0</v>
      </c>
      <c r="O142" s="16">
        <f t="shared" si="13"/>
        <v>0</v>
      </c>
    </row>
    <row r="143" spans="1:15" x14ac:dyDescent="0.25">
      <c r="A143" s="14"/>
      <c r="B143" s="14"/>
      <c r="C143" s="14"/>
      <c r="D143" s="14"/>
      <c r="E143" s="15" t="s">
        <v>21</v>
      </c>
      <c r="F143" s="15" t="s">
        <v>22</v>
      </c>
      <c r="G143" s="15"/>
      <c r="H143" s="14"/>
      <c r="I143" s="16">
        <v>541.38</v>
      </c>
      <c r="J143" s="16">
        <v>20000</v>
      </c>
      <c r="K143" s="16">
        <v>9800</v>
      </c>
      <c r="L143" s="16">
        <v>4611.49</v>
      </c>
      <c r="M143" s="16">
        <f t="shared" si="11"/>
        <v>47.056020408163263</v>
      </c>
      <c r="N143" s="16">
        <f t="shared" si="12"/>
        <v>23.057449999999999</v>
      </c>
      <c r="O143" s="16">
        <f t="shared" si="13"/>
        <v>851.80280025120987</v>
      </c>
    </row>
    <row r="144" spans="1:15" x14ac:dyDescent="0.25">
      <c r="A144" s="14"/>
      <c r="B144" s="14"/>
      <c r="C144" s="14"/>
      <c r="D144" s="14"/>
      <c r="E144" s="15" t="s">
        <v>115</v>
      </c>
      <c r="F144" s="15" t="s">
        <v>116</v>
      </c>
      <c r="G144" s="15"/>
      <c r="H144" s="14"/>
      <c r="I144" s="16">
        <v>0</v>
      </c>
      <c r="J144" s="16">
        <v>0</v>
      </c>
      <c r="K144" s="16">
        <v>9900</v>
      </c>
      <c r="L144" s="16">
        <v>9900</v>
      </c>
      <c r="M144" s="16">
        <f t="shared" si="11"/>
        <v>100</v>
      </c>
      <c r="N144" s="16">
        <f t="shared" si="12"/>
        <v>0</v>
      </c>
      <c r="O144" s="16">
        <f t="shared" si="13"/>
        <v>0</v>
      </c>
    </row>
    <row r="145" spans="1:15" x14ac:dyDescent="0.25">
      <c r="A145" s="14"/>
      <c r="B145" s="14"/>
      <c r="C145" s="14"/>
      <c r="D145" s="14"/>
      <c r="E145" s="15" t="s">
        <v>63</v>
      </c>
      <c r="F145" s="15" t="s">
        <v>64</v>
      </c>
      <c r="G145" s="15"/>
      <c r="H145" s="14"/>
      <c r="I145" s="16">
        <v>9250.9699999999993</v>
      </c>
      <c r="J145" s="16">
        <v>18730</v>
      </c>
      <c r="K145" s="16">
        <v>18730</v>
      </c>
      <c r="L145" s="16">
        <v>15375.08</v>
      </c>
      <c r="M145" s="16">
        <f t="shared" si="11"/>
        <v>82.087987186332086</v>
      </c>
      <c r="N145" s="16">
        <f t="shared" si="12"/>
        <v>82.087987186332086</v>
      </c>
      <c r="O145" s="16">
        <f t="shared" si="13"/>
        <v>166.19965257697302</v>
      </c>
    </row>
    <row r="146" spans="1:15" x14ac:dyDescent="0.25">
      <c r="A146" s="8"/>
      <c r="B146" s="8"/>
      <c r="C146" s="9" t="s">
        <v>117</v>
      </c>
      <c r="D146" s="8"/>
      <c r="E146" s="8"/>
      <c r="F146" s="9" t="s">
        <v>118</v>
      </c>
      <c r="G146" s="9"/>
      <c r="H146" s="8"/>
      <c r="I146" s="10">
        <f>+I147</f>
        <v>54840.439999999995</v>
      </c>
      <c r="J146" s="10">
        <f>+J147</f>
        <v>67128.039999999994</v>
      </c>
      <c r="K146" s="10">
        <f>+K147</f>
        <v>67128.039999999994</v>
      </c>
      <c r="L146" s="10">
        <f>+L147</f>
        <v>48323.92</v>
      </c>
      <c r="M146" s="10">
        <f t="shared" si="11"/>
        <v>71.987682047621234</v>
      </c>
      <c r="N146" s="10">
        <f t="shared" si="12"/>
        <v>71.987682047621234</v>
      </c>
      <c r="O146" s="10">
        <f t="shared" si="13"/>
        <v>88.117309051495582</v>
      </c>
    </row>
    <row r="147" spans="1:15" x14ac:dyDescent="0.25">
      <c r="A147" s="11"/>
      <c r="B147" s="11"/>
      <c r="C147" s="11"/>
      <c r="D147" s="12" t="s">
        <v>16</v>
      </c>
      <c r="E147" s="11"/>
      <c r="F147" s="12"/>
      <c r="G147" s="12"/>
      <c r="H147" s="11"/>
      <c r="I147" s="13">
        <f>+I148+I149</f>
        <v>54840.439999999995</v>
      </c>
      <c r="J147" s="13">
        <f>+J148+J149</f>
        <v>67128.039999999994</v>
      </c>
      <c r="K147" s="13">
        <f>+K148+K149</f>
        <v>67128.039999999994</v>
      </c>
      <c r="L147" s="13">
        <f>+L148+L149</f>
        <v>48323.92</v>
      </c>
      <c r="M147" s="13">
        <f t="shared" si="11"/>
        <v>71.987682047621234</v>
      </c>
      <c r="N147" s="13">
        <f t="shared" si="12"/>
        <v>71.987682047621234</v>
      </c>
      <c r="O147" s="13">
        <f t="shared" si="13"/>
        <v>88.117309051495582</v>
      </c>
    </row>
    <row r="148" spans="1:15" x14ac:dyDescent="0.25">
      <c r="A148" s="14"/>
      <c r="B148" s="14"/>
      <c r="C148" s="14"/>
      <c r="D148" s="14"/>
      <c r="E148" s="15" t="s">
        <v>119</v>
      </c>
      <c r="F148" s="15" t="s">
        <v>120</v>
      </c>
      <c r="G148" s="15"/>
      <c r="H148" s="14"/>
      <c r="I148" s="16">
        <v>54223.17</v>
      </c>
      <c r="J148" s="16">
        <v>67087.539999999994</v>
      </c>
      <c r="K148" s="16">
        <v>66087.539999999994</v>
      </c>
      <c r="L148" s="16">
        <v>47723.24</v>
      </c>
      <c r="M148" s="16">
        <f t="shared" si="11"/>
        <v>72.212159811062719</v>
      </c>
      <c r="N148" s="16">
        <f t="shared" si="12"/>
        <v>71.135772753032839</v>
      </c>
      <c r="O148" s="16">
        <f t="shared" si="13"/>
        <v>88.012633713595122</v>
      </c>
    </row>
    <row r="149" spans="1:15" x14ac:dyDescent="0.25">
      <c r="A149" s="14"/>
      <c r="B149" s="14"/>
      <c r="C149" s="14"/>
      <c r="D149" s="14"/>
      <c r="E149" s="15" t="s">
        <v>121</v>
      </c>
      <c r="F149" s="15" t="s">
        <v>122</v>
      </c>
      <c r="G149" s="15"/>
      <c r="H149" s="14"/>
      <c r="I149" s="16">
        <v>617.27</v>
      </c>
      <c r="J149" s="16">
        <v>40.5</v>
      </c>
      <c r="K149" s="16">
        <v>1040.5</v>
      </c>
      <c r="L149" s="16">
        <v>600.67999999999995</v>
      </c>
      <c r="M149" s="16">
        <f t="shared" si="11"/>
        <v>57.729937530033638</v>
      </c>
      <c r="N149" s="16">
        <f t="shared" si="12"/>
        <v>1483.1604938271603</v>
      </c>
      <c r="O149" s="16">
        <f t="shared" si="13"/>
        <v>97.312359259319265</v>
      </c>
    </row>
    <row r="150" spans="1:15" x14ac:dyDescent="0.25">
      <c r="A150" s="8"/>
      <c r="B150" s="8"/>
      <c r="C150" s="9" t="s">
        <v>123</v>
      </c>
      <c r="D150" s="8"/>
      <c r="E150" s="8"/>
      <c r="F150" s="9" t="s">
        <v>124</v>
      </c>
      <c r="G150" s="9"/>
      <c r="H150" s="8"/>
      <c r="I150" s="10">
        <f>+I151</f>
        <v>33846.03</v>
      </c>
      <c r="J150" s="10">
        <f>+J151</f>
        <v>39207.06</v>
      </c>
      <c r="K150" s="10">
        <f>+K151</f>
        <v>39207.06</v>
      </c>
      <c r="L150" s="10">
        <f>+L151</f>
        <v>28667.879999999997</v>
      </c>
      <c r="M150" s="10">
        <f t="shared" si="11"/>
        <v>73.119178025590287</v>
      </c>
      <c r="N150" s="10">
        <f t="shared" si="12"/>
        <v>73.119178025590287</v>
      </c>
      <c r="O150" s="10">
        <f t="shared" si="13"/>
        <v>84.700864473617727</v>
      </c>
    </row>
    <row r="151" spans="1:15" x14ac:dyDescent="0.25">
      <c r="A151" s="11"/>
      <c r="B151" s="11"/>
      <c r="C151" s="11"/>
      <c r="D151" s="12" t="s">
        <v>16</v>
      </c>
      <c r="E151" s="11"/>
      <c r="F151" s="12"/>
      <c r="G151" s="12"/>
      <c r="H151" s="11"/>
      <c r="I151" s="13">
        <f>+I152+I153</f>
        <v>33846.03</v>
      </c>
      <c r="J151" s="13">
        <f>+J152+J153</f>
        <v>39207.06</v>
      </c>
      <c r="K151" s="13">
        <f>+K152+K153</f>
        <v>39207.06</v>
      </c>
      <c r="L151" s="13">
        <f>+L152+L153</f>
        <v>28667.879999999997</v>
      </c>
      <c r="M151" s="13">
        <f t="shared" si="11"/>
        <v>73.119178025590287</v>
      </c>
      <c r="N151" s="13">
        <f t="shared" si="12"/>
        <v>73.119178025590287</v>
      </c>
      <c r="O151" s="13">
        <f t="shared" si="13"/>
        <v>84.700864473617727</v>
      </c>
    </row>
    <row r="152" spans="1:15" x14ac:dyDescent="0.25">
      <c r="A152" s="14"/>
      <c r="B152" s="14"/>
      <c r="C152" s="14"/>
      <c r="D152" s="14"/>
      <c r="E152" s="15" t="s">
        <v>119</v>
      </c>
      <c r="F152" s="15" t="s">
        <v>120</v>
      </c>
      <c r="G152" s="15"/>
      <c r="H152" s="14"/>
      <c r="I152" s="16">
        <v>33522.07</v>
      </c>
      <c r="J152" s="16">
        <v>38181.06</v>
      </c>
      <c r="K152" s="16">
        <v>38181.06</v>
      </c>
      <c r="L152" s="16">
        <v>28275.96</v>
      </c>
      <c r="M152" s="16">
        <f t="shared" si="11"/>
        <v>74.057556285760526</v>
      </c>
      <c r="N152" s="16">
        <f t="shared" si="12"/>
        <v>74.057556285760526</v>
      </c>
      <c r="O152" s="16">
        <f t="shared" si="13"/>
        <v>84.350280278037729</v>
      </c>
    </row>
    <row r="153" spans="1:15" x14ac:dyDescent="0.25">
      <c r="A153" s="14"/>
      <c r="B153" s="14"/>
      <c r="C153" s="14"/>
      <c r="D153" s="14"/>
      <c r="E153" s="15" t="s">
        <v>121</v>
      </c>
      <c r="F153" s="15" t="s">
        <v>122</v>
      </c>
      <c r="G153" s="15"/>
      <c r="H153" s="14"/>
      <c r="I153" s="16">
        <v>323.95999999999998</v>
      </c>
      <c r="J153" s="16">
        <v>1026</v>
      </c>
      <c r="K153" s="16">
        <v>1026</v>
      </c>
      <c r="L153" s="16">
        <v>391.92</v>
      </c>
      <c r="M153" s="16">
        <f t="shared" si="11"/>
        <v>38.198830409356724</v>
      </c>
      <c r="N153" s="16">
        <f t="shared" si="12"/>
        <v>38.198830409356724</v>
      </c>
      <c r="O153" s="16">
        <f t="shared" si="13"/>
        <v>120.97789850598841</v>
      </c>
    </row>
    <row r="154" spans="1:15" x14ac:dyDescent="0.25">
      <c r="A154" s="8"/>
      <c r="B154" s="8"/>
      <c r="C154" s="9" t="s">
        <v>125</v>
      </c>
      <c r="D154" s="8"/>
      <c r="E154" s="8"/>
      <c r="F154" s="9" t="s">
        <v>126</v>
      </c>
      <c r="G154" s="9"/>
      <c r="H154" s="8"/>
      <c r="I154" s="10">
        <f>+I155</f>
        <v>21221.73</v>
      </c>
      <c r="J154" s="10">
        <f>+J155</f>
        <v>30000</v>
      </c>
      <c r="K154" s="10">
        <f>+K155</f>
        <v>30000</v>
      </c>
      <c r="L154" s="10">
        <f>+L155</f>
        <v>21088.17</v>
      </c>
      <c r="M154" s="10">
        <f t="shared" si="11"/>
        <v>70.293899999999994</v>
      </c>
      <c r="N154" s="10">
        <f t="shared" si="12"/>
        <v>70.293899999999994</v>
      </c>
      <c r="O154" s="10">
        <f t="shared" si="13"/>
        <v>99.370645088783988</v>
      </c>
    </row>
    <row r="155" spans="1:15" x14ac:dyDescent="0.25">
      <c r="A155" s="11"/>
      <c r="B155" s="11"/>
      <c r="C155" s="11"/>
      <c r="D155" s="12" t="s">
        <v>16</v>
      </c>
      <c r="E155" s="11"/>
      <c r="F155" s="12"/>
      <c r="G155" s="12"/>
      <c r="H155" s="11"/>
      <c r="I155" s="13">
        <f>+I156+I157</f>
        <v>21221.73</v>
      </c>
      <c r="J155" s="13">
        <f>+J156+J157</f>
        <v>30000</v>
      </c>
      <c r="K155" s="13">
        <f>+K156+K157</f>
        <v>30000</v>
      </c>
      <c r="L155" s="13">
        <f>+L156+L157</f>
        <v>21088.17</v>
      </c>
      <c r="M155" s="13">
        <f t="shared" si="11"/>
        <v>70.293899999999994</v>
      </c>
      <c r="N155" s="13">
        <f t="shared" si="12"/>
        <v>70.293899999999994</v>
      </c>
      <c r="O155" s="13">
        <f t="shared" si="13"/>
        <v>99.370645088783988</v>
      </c>
    </row>
    <row r="156" spans="1:15" x14ac:dyDescent="0.25">
      <c r="A156" s="14"/>
      <c r="B156" s="14"/>
      <c r="C156" s="14"/>
      <c r="D156" s="14"/>
      <c r="E156" s="15" t="s">
        <v>17</v>
      </c>
      <c r="F156" s="15" t="s">
        <v>18</v>
      </c>
      <c r="G156" s="15"/>
      <c r="H156" s="14"/>
      <c r="I156" s="16">
        <v>21221.73</v>
      </c>
      <c r="J156" s="16">
        <v>0</v>
      </c>
      <c r="K156" s="16">
        <v>22000</v>
      </c>
      <c r="L156" s="16">
        <v>21088.17</v>
      </c>
      <c r="M156" s="16">
        <f t="shared" si="11"/>
        <v>95.855318181818177</v>
      </c>
      <c r="N156" s="16">
        <f t="shared" si="12"/>
        <v>0</v>
      </c>
      <c r="O156" s="16">
        <f t="shared" si="13"/>
        <v>99.370645088783988</v>
      </c>
    </row>
    <row r="157" spans="1:15" x14ac:dyDescent="0.25">
      <c r="A157" s="14"/>
      <c r="B157" s="14"/>
      <c r="C157" s="14"/>
      <c r="D157" s="14"/>
      <c r="E157" s="15" t="s">
        <v>127</v>
      </c>
      <c r="F157" s="15" t="s">
        <v>128</v>
      </c>
      <c r="G157" s="15"/>
      <c r="H157" s="14"/>
      <c r="I157" s="16">
        <v>0</v>
      </c>
      <c r="J157" s="16">
        <v>30000</v>
      </c>
      <c r="K157" s="16">
        <v>8000</v>
      </c>
      <c r="L157" s="16">
        <v>0</v>
      </c>
      <c r="M157" s="16">
        <f t="shared" si="11"/>
        <v>0</v>
      </c>
      <c r="N157" s="16">
        <f t="shared" si="12"/>
        <v>0</v>
      </c>
      <c r="O157" s="16">
        <f t="shared" si="13"/>
        <v>0</v>
      </c>
    </row>
    <row r="158" spans="1:15" x14ac:dyDescent="0.25">
      <c r="A158" s="8"/>
      <c r="B158" s="8"/>
      <c r="C158" s="9" t="s">
        <v>129</v>
      </c>
      <c r="D158" s="8"/>
      <c r="E158" s="8"/>
      <c r="F158" s="9" t="s">
        <v>130</v>
      </c>
      <c r="G158" s="9"/>
      <c r="H158" s="8"/>
      <c r="I158" s="10">
        <f>+I159</f>
        <v>6749.84</v>
      </c>
      <c r="J158" s="10">
        <f>+J159</f>
        <v>42250</v>
      </c>
      <c r="K158" s="10">
        <f>+K159</f>
        <v>42250</v>
      </c>
      <c r="L158" s="10">
        <f>+L159</f>
        <v>20008</v>
      </c>
      <c r="M158" s="10">
        <f t="shared" si="11"/>
        <v>47.356213017751479</v>
      </c>
      <c r="N158" s="10">
        <f t="shared" si="12"/>
        <v>47.356213017751479</v>
      </c>
      <c r="O158" s="10">
        <f t="shared" si="13"/>
        <v>296.42184111030781</v>
      </c>
    </row>
    <row r="159" spans="1:15" x14ac:dyDescent="0.25">
      <c r="A159" s="11"/>
      <c r="B159" s="11"/>
      <c r="C159" s="11"/>
      <c r="D159" s="12" t="s">
        <v>16</v>
      </c>
      <c r="E159" s="11"/>
      <c r="F159" s="12"/>
      <c r="G159" s="12"/>
      <c r="H159" s="11"/>
      <c r="I159" s="13">
        <f>+I160+I161+I162</f>
        <v>6749.84</v>
      </c>
      <c r="J159" s="13">
        <f>+J160+J161+J162</f>
        <v>42250</v>
      </c>
      <c r="K159" s="13">
        <f>+K160+K161+K162</f>
        <v>42250</v>
      </c>
      <c r="L159" s="13">
        <f>+L160+L161+L162</f>
        <v>20008</v>
      </c>
      <c r="M159" s="13">
        <f t="shared" si="11"/>
        <v>47.356213017751479</v>
      </c>
      <c r="N159" s="13">
        <f t="shared" si="12"/>
        <v>47.356213017751479</v>
      </c>
      <c r="O159" s="13">
        <f t="shared" si="13"/>
        <v>296.42184111030781</v>
      </c>
    </row>
    <row r="160" spans="1:15" x14ac:dyDescent="0.25">
      <c r="A160" s="14"/>
      <c r="B160" s="14"/>
      <c r="C160" s="14"/>
      <c r="D160" s="14"/>
      <c r="E160" s="15" t="s">
        <v>17</v>
      </c>
      <c r="F160" s="15" t="s">
        <v>18</v>
      </c>
      <c r="G160" s="15"/>
      <c r="H160" s="14"/>
      <c r="I160" s="16">
        <v>5789.84</v>
      </c>
      <c r="J160" s="16">
        <v>40250</v>
      </c>
      <c r="K160" s="16">
        <v>21250</v>
      </c>
      <c r="L160" s="16">
        <v>1830</v>
      </c>
      <c r="M160" s="16">
        <f t="shared" si="11"/>
        <v>8.6117647058823543</v>
      </c>
      <c r="N160" s="16">
        <f t="shared" si="12"/>
        <v>4.5465838509316772</v>
      </c>
      <c r="O160" s="16">
        <f t="shared" si="13"/>
        <v>31.60709104223951</v>
      </c>
    </row>
    <row r="161" spans="1:15" x14ac:dyDescent="0.25">
      <c r="A161" s="14"/>
      <c r="B161" s="14"/>
      <c r="C161" s="14"/>
      <c r="D161" s="14"/>
      <c r="E161" s="15" t="s">
        <v>25</v>
      </c>
      <c r="F161" s="15" t="s">
        <v>26</v>
      </c>
      <c r="G161" s="15"/>
      <c r="H161" s="14"/>
      <c r="I161" s="16">
        <v>0</v>
      </c>
      <c r="J161" s="16">
        <v>2000</v>
      </c>
      <c r="K161" s="16">
        <v>9000</v>
      </c>
      <c r="L161" s="16">
        <v>6344</v>
      </c>
      <c r="M161" s="16">
        <f t="shared" si="11"/>
        <v>70.488888888888894</v>
      </c>
      <c r="N161" s="16">
        <f t="shared" si="12"/>
        <v>317.2</v>
      </c>
      <c r="O161" s="16">
        <f t="shared" si="13"/>
        <v>0</v>
      </c>
    </row>
    <row r="162" spans="1:15" x14ac:dyDescent="0.25">
      <c r="A162" s="14"/>
      <c r="B162" s="14"/>
      <c r="C162" s="14"/>
      <c r="D162" s="14"/>
      <c r="E162" s="15" t="s">
        <v>111</v>
      </c>
      <c r="F162" s="15" t="s">
        <v>112</v>
      </c>
      <c r="G162" s="15"/>
      <c r="H162" s="14"/>
      <c r="I162" s="16">
        <v>960</v>
      </c>
      <c r="J162" s="16">
        <v>0</v>
      </c>
      <c r="K162" s="16">
        <v>12000</v>
      </c>
      <c r="L162" s="16">
        <v>11834</v>
      </c>
      <c r="M162" s="16">
        <f t="shared" si="11"/>
        <v>98.61666666666666</v>
      </c>
      <c r="N162" s="16">
        <f t="shared" si="12"/>
        <v>0</v>
      </c>
      <c r="O162" s="16">
        <f t="shared" si="13"/>
        <v>1232.7083333333333</v>
      </c>
    </row>
    <row r="163" spans="1:15" x14ac:dyDescent="0.25">
      <c r="A163" s="8"/>
      <c r="B163" s="8"/>
      <c r="C163" s="9" t="s">
        <v>131</v>
      </c>
      <c r="D163" s="8"/>
      <c r="E163" s="8"/>
      <c r="F163" s="9" t="s">
        <v>132</v>
      </c>
      <c r="G163" s="9"/>
      <c r="H163" s="8"/>
      <c r="I163" s="10">
        <f>+I164+I166+I175</f>
        <v>68507.580000000016</v>
      </c>
      <c r="J163" s="10">
        <f>+J164+J166+J175</f>
        <v>422868.16</v>
      </c>
      <c r="K163" s="10">
        <f>+K164+K166+K175</f>
        <v>454868.16</v>
      </c>
      <c r="L163" s="10">
        <f>+L164+L166+L175</f>
        <v>453132.84</v>
      </c>
      <c r="M163" s="10">
        <f t="shared" si="11"/>
        <v>99.618500446371101</v>
      </c>
      <c r="N163" s="10">
        <f t="shared" si="12"/>
        <v>107.15700136893732</v>
      </c>
      <c r="O163" s="10">
        <f t="shared" si="13"/>
        <v>661.43460329499294</v>
      </c>
    </row>
    <row r="164" spans="1:15" x14ac:dyDescent="0.25">
      <c r="A164" s="11"/>
      <c r="B164" s="11"/>
      <c r="C164" s="11"/>
      <c r="D164" s="12" t="s">
        <v>133</v>
      </c>
      <c r="E164" s="11"/>
      <c r="F164" s="12" t="s">
        <v>134</v>
      </c>
      <c r="G164" s="12" t="s">
        <v>96</v>
      </c>
      <c r="H164" s="11"/>
      <c r="I164" s="13">
        <f>+I165</f>
        <v>2389.2600000000002</v>
      </c>
      <c r="J164" s="13">
        <f>+J165</f>
        <v>0</v>
      </c>
      <c r="K164" s="13">
        <f>+K165</f>
        <v>0</v>
      </c>
      <c r="L164" s="13">
        <f>+L165</f>
        <v>0</v>
      </c>
      <c r="M164" s="13">
        <f t="shared" si="11"/>
        <v>0</v>
      </c>
      <c r="N164" s="13">
        <f t="shared" si="12"/>
        <v>0</v>
      </c>
      <c r="O164" s="13">
        <f t="shared" si="13"/>
        <v>0</v>
      </c>
    </row>
    <row r="165" spans="1:15" x14ac:dyDescent="0.25">
      <c r="A165" s="14"/>
      <c r="B165" s="14"/>
      <c r="C165" s="14"/>
      <c r="D165" s="14"/>
      <c r="E165" s="15" t="s">
        <v>23</v>
      </c>
      <c r="F165" s="15" t="s">
        <v>24</v>
      </c>
      <c r="G165" s="15"/>
      <c r="H165" s="14"/>
      <c r="I165" s="16">
        <v>2389.2600000000002</v>
      </c>
      <c r="J165" s="16">
        <v>0</v>
      </c>
      <c r="K165" s="16">
        <v>0</v>
      </c>
      <c r="L165" s="16">
        <v>0</v>
      </c>
      <c r="M165" s="16">
        <f t="shared" si="11"/>
        <v>0</v>
      </c>
      <c r="N165" s="16">
        <f t="shared" si="12"/>
        <v>0</v>
      </c>
      <c r="O165" s="16">
        <f t="shared" si="13"/>
        <v>0</v>
      </c>
    </row>
    <row r="166" spans="1:15" x14ac:dyDescent="0.25">
      <c r="A166" s="11"/>
      <c r="B166" s="11"/>
      <c r="C166" s="11"/>
      <c r="D166" s="12" t="s">
        <v>135</v>
      </c>
      <c r="E166" s="11"/>
      <c r="F166" s="12" t="s">
        <v>136</v>
      </c>
      <c r="G166" s="12" t="s">
        <v>96</v>
      </c>
      <c r="H166" s="11"/>
      <c r="I166" s="13">
        <f>+I167+I168+I169+I170+I171+I172+I173+I174</f>
        <v>39966.47</v>
      </c>
      <c r="J166" s="13">
        <f>+J167+J168+J169+J170+J171+J172+J173+J174</f>
        <v>422868.16</v>
      </c>
      <c r="K166" s="13">
        <f>+K167+K168+K169+K170+K171+K172+K173+K174</f>
        <v>454868.16</v>
      </c>
      <c r="L166" s="13">
        <f>+L167+L168+L169+L170+L171+L172+L173+L174</f>
        <v>453132.84</v>
      </c>
      <c r="M166" s="13">
        <f t="shared" si="11"/>
        <v>99.618500446371101</v>
      </c>
      <c r="N166" s="13">
        <f t="shared" si="12"/>
        <v>107.15700136893732</v>
      </c>
      <c r="O166" s="13">
        <f t="shared" si="13"/>
        <v>1133.7824931749037</v>
      </c>
    </row>
    <row r="167" spans="1:15" x14ac:dyDescent="0.25">
      <c r="A167" s="14"/>
      <c r="B167" s="14"/>
      <c r="C167" s="14"/>
      <c r="D167" s="14"/>
      <c r="E167" s="15" t="s">
        <v>17</v>
      </c>
      <c r="F167" s="15" t="s">
        <v>18</v>
      </c>
      <c r="G167" s="15"/>
      <c r="H167" s="14"/>
      <c r="I167" s="16">
        <v>15115.07</v>
      </c>
      <c r="J167" s="16">
        <v>15000</v>
      </c>
      <c r="K167" s="16">
        <v>27400</v>
      </c>
      <c r="L167" s="16">
        <v>27323.439999999999</v>
      </c>
      <c r="M167" s="16">
        <f t="shared" si="11"/>
        <v>99.720583941605838</v>
      </c>
      <c r="N167" s="16">
        <f t="shared" si="12"/>
        <v>182.15626666666665</v>
      </c>
      <c r="O167" s="16">
        <f t="shared" si="13"/>
        <v>180.76952339618671</v>
      </c>
    </row>
    <row r="168" spans="1:15" x14ac:dyDescent="0.25">
      <c r="A168" s="14"/>
      <c r="B168" s="14"/>
      <c r="C168" s="14"/>
      <c r="D168" s="14"/>
      <c r="E168" s="15" t="s">
        <v>33</v>
      </c>
      <c r="F168" s="15" t="s">
        <v>34</v>
      </c>
      <c r="G168" s="15"/>
      <c r="H168" s="14"/>
      <c r="I168" s="16">
        <v>0</v>
      </c>
      <c r="J168" s="16">
        <v>0</v>
      </c>
      <c r="K168" s="16">
        <v>600</v>
      </c>
      <c r="L168" s="16">
        <v>549</v>
      </c>
      <c r="M168" s="16">
        <f t="shared" si="11"/>
        <v>91.5</v>
      </c>
      <c r="N168" s="16">
        <f t="shared" si="12"/>
        <v>0</v>
      </c>
      <c r="O168" s="16">
        <f t="shared" si="13"/>
        <v>0</v>
      </c>
    </row>
    <row r="169" spans="1:15" x14ac:dyDescent="0.25">
      <c r="A169" s="14"/>
      <c r="B169" s="14"/>
      <c r="C169" s="14"/>
      <c r="D169" s="14"/>
      <c r="E169" s="15" t="s">
        <v>19</v>
      </c>
      <c r="F169" s="15" t="s">
        <v>20</v>
      </c>
      <c r="G169" s="15"/>
      <c r="H169" s="14"/>
      <c r="I169" s="16">
        <v>0</v>
      </c>
      <c r="J169" s="16">
        <v>0</v>
      </c>
      <c r="K169" s="16">
        <v>700</v>
      </c>
      <c r="L169" s="16">
        <v>682.53</v>
      </c>
      <c r="M169" s="16">
        <f t="shared" si="11"/>
        <v>97.504285714285714</v>
      </c>
      <c r="N169" s="16">
        <f t="shared" si="12"/>
        <v>0</v>
      </c>
      <c r="O169" s="16">
        <f t="shared" si="13"/>
        <v>0</v>
      </c>
    </row>
    <row r="170" spans="1:15" x14ac:dyDescent="0.25">
      <c r="A170" s="14"/>
      <c r="B170" s="14"/>
      <c r="C170" s="14"/>
      <c r="D170" s="14"/>
      <c r="E170" s="15" t="s">
        <v>25</v>
      </c>
      <c r="F170" s="15" t="s">
        <v>26</v>
      </c>
      <c r="G170" s="15"/>
      <c r="H170" s="14"/>
      <c r="I170" s="16">
        <v>0</v>
      </c>
      <c r="J170" s="16">
        <v>0</v>
      </c>
      <c r="K170" s="16">
        <v>350</v>
      </c>
      <c r="L170" s="16">
        <v>336.33</v>
      </c>
      <c r="M170" s="16">
        <f t="shared" si="11"/>
        <v>96.094285714285704</v>
      </c>
      <c r="N170" s="16">
        <f t="shared" si="12"/>
        <v>0</v>
      </c>
      <c r="O170" s="16">
        <f t="shared" si="13"/>
        <v>0</v>
      </c>
    </row>
    <row r="171" spans="1:15" x14ac:dyDescent="0.25">
      <c r="A171" s="14"/>
      <c r="B171" s="14"/>
      <c r="C171" s="14"/>
      <c r="D171" s="14"/>
      <c r="E171" s="15" t="s">
        <v>63</v>
      </c>
      <c r="F171" s="15" t="s">
        <v>64</v>
      </c>
      <c r="G171" s="15"/>
      <c r="H171" s="14"/>
      <c r="I171" s="16">
        <v>0</v>
      </c>
      <c r="J171" s="16">
        <v>0</v>
      </c>
      <c r="K171" s="16">
        <v>340</v>
      </c>
      <c r="L171" s="16">
        <v>331.84</v>
      </c>
      <c r="M171" s="16">
        <f t="shared" si="11"/>
        <v>97.6</v>
      </c>
      <c r="N171" s="16">
        <f t="shared" si="12"/>
        <v>0</v>
      </c>
      <c r="O171" s="16">
        <f t="shared" si="13"/>
        <v>0</v>
      </c>
    </row>
    <row r="172" spans="1:15" x14ac:dyDescent="0.25">
      <c r="A172" s="14"/>
      <c r="B172" s="14"/>
      <c r="C172" s="14"/>
      <c r="D172" s="14"/>
      <c r="E172" s="15" t="s">
        <v>137</v>
      </c>
      <c r="F172" s="15" t="s">
        <v>138</v>
      </c>
      <c r="G172" s="15"/>
      <c r="H172" s="14"/>
      <c r="I172" s="16">
        <v>0</v>
      </c>
      <c r="J172" s="16">
        <v>0</v>
      </c>
      <c r="K172" s="16">
        <v>1410</v>
      </c>
      <c r="L172" s="16">
        <v>0</v>
      </c>
      <c r="M172" s="16">
        <f t="shared" si="11"/>
        <v>0</v>
      </c>
      <c r="N172" s="16">
        <f t="shared" si="12"/>
        <v>0</v>
      </c>
      <c r="O172" s="16">
        <f t="shared" si="13"/>
        <v>0</v>
      </c>
    </row>
    <row r="173" spans="1:15" x14ac:dyDescent="0.25">
      <c r="A173" s="14"/>
      <c r="B173" s="14"/>
      <c r="C173" s="14"/>
      <c r="D173" s="14"/>
      <c r="E173" s="15" t="s">
        <v>139</v>
      </c>
      <c r="F173" s="15" t="s">
        <v>140</v>
      </c>
      <c r="G173" s="15"/>
      <c r="H173" s="14"/>
      <c r="I173" s="16">
        <v>0</v>
      </c>
      <c r="J173" s="16">
        <v>402868.16</v>
      </c>
      <c r="K173" s="16">
        <v>417668.16</v>
      </c>
      <c r="L173" s="16">
        <v>417582.88</v>
      </c>
      <c r="M173" s="16">
        <f t="shared" si="11"/>
        <v>99.979581876674544</v>
      </c>
      <c r="N173" s="16">
        <f t="shared" si="12"/>
        <v>103.65249018438192</v>
      </c>
      <c r="O173" s="16">
        <f t="shared" si="13"/>
        <v>0</v>
      </c>
    </row>
    <row r="174" spans="1:15" x14ac:dyDescent="0.25">
      <c r="A174" s="14"/>
      <c r="B174" s="14"/>
      <c r="C174" s="14"/>
      <c r="D174" s="14"/>
      <c r="E174" s="15" t="s">
        <v>111</v>
      </c>
      <c r="F174" s="15" t="s">
        <v>112</v>
      </c>
      <c r="G174" s="15"/>
      <c r="H174" s="14"/>
      <c r="I174" s="16">
        <v>24851.4</v>
      </c>
      <c r="J174" s="16">
        <v>5000</v>
      </c>
      <c r="K174" s="16">
        <v>6400</v>
      </c>
      <c r="L174" s="16">
        <v>6326.82</v>
      </c>
      <c r="M174" s="16">
        <f t="shared" si="11"/>
        <v>98.856562499999995</v>
      </c>
      <c r="N174" s="16">
        <f t="shared" si="12"/>
        <v>126.53639999999999</v>
      </c>
      <c r="O174" s="16">
        <f t="shared" si="13"/>
        <v>25.45860595378932</v>
      </c>
    </row>
    <row r="175" spans="1:15" x14ac:dyDescent="0.25">
      <c r="A175" s="11"/>
      <c r="B175" s="11"/>
      <c r="C175" s="11"/>
      <c r="D175" s="12" t="s">
        <v>141</v>
      </c>
      <c r="E175" s="11"/>
      <c r="F175" s="12" t="s">
        <v>142</v>
      </c>
      <c r="G175" s="12" t="s">
        <v>96</v>
      </c>
      <c r="H175" s="11"/>
      <c r="I175" s="13">
        <f>+I176+I177+I178+I179+I180+I181</f>
        <v>26151.850000000006</v>
      </c>
      <c r="J175" s="13">
        <f>+J176+J177+J178+J179+J180+J181</f>
        <v>0</v>
      </c>
      <c r="K175" s="13">
        <f>+K176+K177+K178+K179+K180+K181</f>
        <v>0</v>
      </c>
      <c r="L175" s="13">
        <f>+L176+L177+L178+L179+L180+L181</f>
        <v>0</v>
      </c>
      <c r="M175" s="13">
        <f t="shared" si="11"/>
        <v>0</v>
      </c>
      <c r="N175" s="13">
        <f t="shared" si="12"/>
        <v>0</v>
      </c>
      <c r="O175" s="13">
        <f t="shared" si="13"/>
        <v>0</v>
      </c>
    </row>
    <row r="176" spans="1:15" x14ac:dyDescent="0.25">
      <c r="A176" s="14"/>
      <c r="B176" s="14"/>
      <c r="C176" s="14"/>
      <c r="D176" s="14"/>
      <c r="E176" s="15" t="s">
        <v>17</v>
      </c>
      <c r="F176" s="15" t="s">
        <v>18</v>
      </c>
      <c r="G176" s="15"/>
      <c r="H176" s="14"/>
      <c r="I176" s="16">
        <v>429.1</v>
      </c>
      <c r="J176" s="16">
        <v>0</v>
      </c>
      <c r="K176" s="16">
        <v>0</v>
      </c>
      <c r="L176" s="16">
        <v>0</v>
      </c>
      <c r="M176" s="16">
        <f t="shared" si="11"/>
        <v>0</v>
      </c>
      <c r="N176" s="16">
        <f t="shared" si="12"/>
        <v>0</v>
      </c>
      <c r="O176" s="16">
        <f t="shared" si="13"/>
        <v>0</v>
      </c>
    </row>
    <row r="177" spans="1:15" x14ac:dyDescent="0.25">
      <c r="A177" s="14"/>
      <c r="B177" s="14"/>
      <c r="C177" s="14"/>
      <c r="D177" s="14"/>
      <c r="E177" s="15" t="s">
        <v>19</v>
      </c>
      <c r="F177" s="15" t="s">
        <v>20</v>
      </c>
      <c r="G177" s="15"/>
      <c r="H177" s="14"/>
      <c r="I177" s="16">
        <v>11.07</v>
      </c>
      <c r="J177" s="16">
        <v>0</v>
      </c>
      <c r="K177" s="16">
        <v>0</v>
      </c>
      <c r="L177" s="16">
        <v>0</v>
      </c>
      <c r="M177" s="16">
        <f t="shared" si="11"/>
        <v>0</v>
      </c>
      <c r="N177" s="16">
        <f t="shared" si="12"/>
        <v>0</v>
      </c>
      <c r="O177" s="16">
        <f t="shared" si="13"/>
        <v>0</v>
      </c>
    </row>
    <row r="178" spans="1:15" x14ac:dyDescent="0.25">
      <c r="A178" s="14"/>
      <c r="B178" s="14"/>
      <c r="C178" s="14"/>
      <c r="D178" s="14"/>
      <c r="E178" s="15" t="s">
        <v>21</v>
      </c>
      <c r="F178" s="15" t="s">
        <v>22</v>
      </c>
      <c r="G178" s="15"/>
      <c r="H178" s="14"/>
      <c r="I178" s="16">
        <v>14553.87</v>
      </c>
      <c r="J178" s="16">
        <v>0</v>
      </c>
      <c r="K178" s="16">
        <v>0</v>
      </c>
      <c r="L178" s="16">
        <v>0</v>
      </c>
      <c r="M178" s="16">
        <f t="shared" si="11"/>
        <v>0</v>
      </c>
      <c r="N178" s="16">
        <f t="shared" si="12"/>
        <v>0</v>
      </c>
      <c r="O178" s="16">
        <f t="shared" si="13"/>
        <v>0</v>
      </c>
    </row>
    <row r="179" spans="1:15" x14ac:dyDescent="0.25">
      <c r="A179" s="14"/>
      <c r="B179" s="14"/>
      <c r="C179" s="14"/>
      <c r="D179" s="14"/>
      <c r="E179" s="15" t="s">
        <v>25</v>
      </c>
      <c r="F179" s="15" t="s">
        <v>26</v>
      </c>
      <c r="G179" s="15"/>
      <c r="H179" s="14"/>
      <c r="I179" s="16">
        <v>30.29</v>
      </c>
      <c r="J179" s="16">
        <v>0</v>
      </c>
      <c r="K179" s="16">
        <v>0</v>
      </c>
      <c r="L179" s="16">
        <v>0</v>
      </c>
      <c r="M179" s="16">
        <f t="shared" si="11"/>
        <v>0</v>
      </c>
      <c r="N179" s="16">
        <f t="shared" si="12"/>
        <v>0</v>
      </c>
      <c r="O179" s="16">
        <f t="shared" si="13"/>
        <v>0</v>
      </c>
    </row>
    <row r="180" spans="1:15" x14ac:dyDescent="0.25">
      <c r="A180" s="14"/>
      <c r="B180" s="14"/>
      <c r="C180" s="14"/>
      <c r="D180" s="14"/>
      <c r="E180" s="15" t="s">
        <v>137</v>
      </c>
      <c r="F180" s="15" t="s">
        <v>138</v>
      </c>
      <c r="G180" s="15"/>
      <c r="H180" s="14"/>
      <c r="I180" s="16">
        <v>10432.120000000001</v>
      </c>
      <c r="J180" s="16">
        <v>0</v>
      </c>
      <c r="K180" s="16">
        <v>0</v>
      </c>
      <c r="L180" s="16">
        <v>0</v>
      </c>
      <c r="M180" s="16">
        <f t="shared" si="11"/>
        <v>0</v>
      </c>
      <c r="N180" s="16">
        <f t="shared" si="12"/>
        <v>0</v>
      </c>
      <c r="O180" s="16">
        <f t="shared" si="13"/>
        <v>0</v>
      </c>
    </row>
    <row r="181" spans="1:15" x14ac:dyDescent="0.25">
      <c r="A181" s="14"/>
      <c r="B181" s="14"/>
      <c r="C181" s="14"/>
      <c r="D181" s="14"/>
      <c r="E181" s="15" t="s">
        <v>111</v>
      </c>
      <c r="F181" s="15" t="s">
        <v>112</v>
      </c>
      <c r="G181" s="15"/>
      <c r="H181" s="14"/>
      <c r="I181" s="16">
        <v>695.4</v>
      </c>
      <c r="J181" s="16">
        <v>0</v>
      </c>
      <c r="K181" s="16">
        <v>0</v>
      </c>
      <c r="L181" s="16">
        <v>0</v>
      </c>
      <c r="M181" s="16">
        <f t="shared" si="11"/>
        <v>0</v>
      </c>
      <c r="N181" s="16">
        <f t="shared" si="12"/>
        <v>0</v>
      </c>
      <c r="O181" s="16">
        <f t="shared" si="13"/>
        <v>0</v>
      </c>
    </row>
    <row r="182" spans="1:15" x14ac:dyDescent="0.25">
      <c r="A182" s="5"/>
      <c r="B182" s="6" t="s">
        <v>143</v>
      </c>
      <c r="C182" s="5"/>
      <c r="D182" s="5"/>
      <c r="E182" s="5"/>
      <c r="F182" s="6" t="s">
        <v>144</v>
      </c>
      <c r="G182" s="6"/>
      <c r="H182" s="5"/>
      <c r="I182" s="7">
        <f>+I183+I193</f>
        <v>126666.84000000001</v>
      </c>
      <c r="J182" s="7">
        <f>+J183+J193</f>
        <v>251500</v>
      </c>
      <c r="K182" s="7">
        <f>+K183+K193</f>
        <v>230500</v>
      </c>
      <c r="L182" s="7">
        <f>+L183+L193</f>
        <v>152371.75</v>
      </c>
      <c r="M182" s="7">
        <f t="shared" si="11"/>
        <v>66.104880694143162</v>
      </c>
      <c r="N182" s="7">
        <f t="shared" si="12"/>
        <v>60.5851888667992</v>
      </c>
      <c r="O182" s="7">
        <f t="shared" si="13"/>
        <v>120.29332223019063</v>
      </c>
    </row>
    <row r="183" spans="1:15" x14ac:dyDescent="0.25">
      <c r="A183" s="8"/>
      <c r="B183" s="8"/>
      <c r="C183" s="9" t="s">
        <v>145</v>
      </c>
      <c r="D183" s="8"/>
      <c r="E183" s="8"/>
      <c r="F183" s="9" t="s">
        <v>146</v>
      </c>
      <c r="G183" s="9"/>
      <c r="H183" s="8"/>
      <c r="I183" s="10">
        <f>+I184</f>
        <v>9244.36</v>
      </c>
      <c r="J183" s="10">
        <f>+J184</f>
        <v>51500</v>
      </c>
      <c r="K183" s="10">
        <f>+K184</f>
        <v>51500</v>
      </c>
      <c r="L183" s="10">
        <f>+L184</f>
        <v>30876.79</v>
      </c>
      <c r="M183" s="10">
        <f t="shared" si="11"/>
        <v>59.954932038834954</v>
      </c>
      <c r="N183" s="10">
        <f t="shared" si="12"/>
        <v>59.954932038834954</v>
      </c>
      <c r="O183" s="10">
        <f t="shared" si="13"/>
        <v>334.00678900432263</v>
      </c>
    </row>
    <row r="184" spans="1:15" x14ac:dyDescent="0.25">
      <c r="A184" s="11"/>
      <c r="B184" s="11"/>
      <c r="C184" s="11"/>
      <c r="D184" s="12" t="s">
        <v>16</v>
      </c>
      <c r="E184" s="11"/>
      <c r="F184" s="12"/>
      <c r="G184" s="12"/>
      <c r="H184" s="11"/>
      <c r="I184" s="13">
        <f>+I185+I186+I187+I188+I189+I190+I191+I192</f>
        <v>9244.36</v>
      </c>
      <c r="J184" s="13">
        <f>+J185+J186+J187+J188+J189+J190+J191+J192</f>
        <v>51500</v>
      </c>
      <c r="K184" s="13">
        <f>+K185+K186+K187+K188+K189+K190+K191+K192</f>
        <v>51500</v>
      </c>
      <c r="L184" s="13">
        <f>+L185+L186+L187+L188+L189+L190+L191+L192</f>
        <v>30876.79</v>
      </c>
      <c r="M184" s="13">
        <f t="shared" si="11"/>
        <v>59.954932038834954</v>
      </c>
      <c r="N184" s="13">
        <f t="shared" si="12"/>
        <v>59.954932038834954</v>
      </c>
      <c r="O184" s="13">
        <f t="shared" si="13"/>
        <v>334.00678900432263</v>
      </c>
    </row>
    <row r="185" spans="1:15" x14ac:dyDescent="0.25">
      <c r="A185" s="14"/>
      <c r="B185" s="14"/>
      <c r="C185" s="14"/>
      <c r="D185" s="14"/>
      <c r="E185" s="15" t="s">
        <v>17</v>
      </c>
      <c r="F185" s="15" t="s">
        <v>18</v>
      </c>
      <c r="G185" s="15"/>
      <c r="H185" s="14"/>
      <c r="I185" s="16">
        <v>359.8</v>
      </c>
      <c r="J185" s="16">
        <v>21755.599999999999</v>
      </c>
      <c r="K185" s="16">
        <v>8755.6</v>
      </c>
      <c r="L185" s="16">
        <v>1171.6099999999999</v>
      </c>
      <c r="M185" s="16">
        <f t="shared" si="11"/>
        <v>13.381264562108818</v>
      </c>
      <c r="N185" s="16">
        <f t="shared" si="12"/>
        <v>5.385326076964092</v>
      </c>
      <c r="O185" s="16">
        <f t="shared" si="13"/>
        <v>325.62812673707612</v>
      </c>
    </row>
    <row r="186" spans="1:15" x14ac:dyDescent="0.25">
      <c r="A186" s="14"/>
      <c r="B186" s="14"/>
      <c r="C186" s="14"/>
      <c r="D186" s="14"/>
      <c r="E186" s="15" t="s">
        <v>33</v>
      </c>
      <c r="F186" s="15" t="s">
        <v>34</v>
      </c>
      <c r="G186" s="15"/>
      <c r="H186" s="14"/>
      <c r="I186" s="16">
        <v>3344.86</v>
      </c>
      <c r="J186" s="16">
        <v>3008.73</v>
      </c>
      <c r="K186" s="16">
        <v>5008.7299999999996</v>
      </c>
      <c r="L186" s="16">
        <v>4789.18</v>
      </c>
      <c r="M186" s="16">
        <f t="shared" si="11"/>
        <v>95.616653323297541</v>
      </c>
      <c r="N186" s="16">
        <f t="shared" si="12"/>
        <v>159.1761307927265</v>
      </c>
      <c r="O186" s="16">
        <f t="shared" si="13"/>
        <v>143.18028258282857</v>
      </c>
    </row>
    <row r="187" spans="1:15" x14ac:dyDescent="0.25">
      <c r="A187" s="14"/>
      <c r="B187" s="14"/>
      <c r="C187" s="14"/>
      <c r="D187" s="14"/>
      <c r="E187" s="15" t="s">
        <v>70</v>
      </c>
      <c r="F187" s="15" t="s">
        <v>71</v>
      </c>
      <c r="G187" s="15"/>
      <c r="H187" s="14"/>
      <c r="I187" s="16">
        <v>0</v>
      </c>
      <c r="J187" s="16">
        <v>0</v>
      </c>
      <c r="K187" s="16">
        <v>1000</v>
      </c>
      <c r="L187" s="16">
        <v>653.75</v>
      </c>
      <c r="M187" s="16">
        <f t="shared" si="11"/>
        <v>65.375</v>
      </c>
      <c r="N187" s="16">
        <f t="shared" si="12"/>
        <v>0</v>
      </c>
      <c r="O187" s="16">
        <f t="shared" si="13"/>
        <v>0</v>
      </c>
    </row>
    <row r="188" spans="1:15" x14ac:dyDescent="0.25">
      <c r="A188" s="14"/>
      <c r="B188" s="14"/>
      <c r="C188" s="14"/>
      <c r="D188" s="14"/>
      <c r="E188" s="15" t="s">
        <v>21</v>
      </c>
      <c r="F188" s="15" t="s">
        <v>22</v>
      </c>
      <c r="G188" s="15"/>
      <c r="H188" s="14"/>
      <c r="I188" s="16">
        <v>1461.56</v>
      </c>
      <c r="J188" s="16">
        <v>0</v>
      </c>
      <c r="K188" s="16">
        <v>0</v>
      </c>
      <c r="L188" s="16">
        <v>0</v>
      </c>
      <c r="M188" s="16">
        <f t="shared" si="11"/>
        <v>0</v>
      </c>
      <c r="N188" s="16">
        <f t="shared" si="12"/>
        <v>0</v>
      </c>
      <c r="O188" s="16">
        <f t="shared" si="13"/>
        <v>0</v>
      </c>
    </row>
    <row r="189" spans="1:15" x14ac:dyDescent="0.25">
      <c r="A189" s="14"/>
      <c r="B189" s="14"/>
      <c r="C189" s="14"/>
      <c r="D189" s="14"/>
      <c r="E189" s="15" t="s">
        <v>25</v>
      </c>
      <c r="F189" s="15" t="s">
        <v>26</v>
      </c>
      <c r="G189" s="15"/>
      <c r="H189" s="14"/>
      <c r="I189" s="16">
        <v>112.52</v>
      </c>
      <c r="J189" s="16">
        <v>0</v>
      </c>
      <c r="K189" s="16">
        <v>2000</v>
      </c>
      <c r="L189" s="16">
        <v>1036.42</v>
      </c>
      <c r="M189" s="16">
        <f t="shared" si="11"/>
        <v>51.821000000000005</v>
      </c>
      <c r="N189" s="16">
        <f t="shared" si="12"/>
        <v>0</v>
      </c>
      <c r="O189" s="16">
        <f t="shared" si="13"/>
        <v>921.09847138286534</v>
      </c>
    </row>
    <row r="190" spans="1:15" x14ac:dyDescent="0.25">
      <c r="A190" s="14"/>
      <c r="B190" s="14"/>
      <c r="C190" s="14"/>
      <c r="D190" s="14"/>
      <c r="E190" s="15" t="s">
        <v>147</v>
      </c>
      <c r="F190" s="15" t="s">
        <v>148</v>
      </c>
      <c r="G190" s="15"/>
      <c r="H190" s="14"/>
      <c r="I190" s="16">
        <v>249.32</v>
      </c>
      <c r="J190" s="16">
        <v>249.32</v>
      </c>
      <c r="K190" s="16">
        <v>249.32</v>
      </c>
      <c r="L190" s="16">
        <v>0</v>
      </c>
      <c r="M190" s="16">
        <f t="shared" si="11"/>
        <v>0</v>
      </c>
      <c r="N190" s="16">
        <f t="shared" si="12"/>
        <v>0</v>
      </c>
      <c r="O190" s="16">
        <f t="shared" si="13"/>
        <v>0</v>
      </c>
    </row>
    <row r="191" spans="1:15" x14ac:dyDescent="0.25">
      <c r="A191" s="14"/>
      <c r="B191" s="14"/>
      <c r="C191" s="14"/>
      <c r="D191" s="14"/>
      <c r="E191" s="15" t="s">
        <v>29</v>
      </c>
      <c r="F191" s="15" t="s">
        <v>30</v>
      </c>
      <c r="G191" s="15"/>
      <c r="H191" s="14"/>
      <c r="I191" s="16">
        <v>2000</v>
      </c>
      <c r="J191" s="16">
        <v>26486.35</v>
      </c>
      <c r="K191" s="16">
        <v>24486.35</v>
      </c>
      <c r="L191" s="16">
        <v>13799.67</v>
      </c>
      <c r="M191" s="16">
        <f t="shared" si="11"/>
        <v>56.356582340773528</v>
      </c>
      <c r="N191" s="16">
        <f t="shared" si="12"/>
        <v>52.101063377928639</v>
      </c>
      <c r="O191" s="16">
        <f t="shared" si="13"/>
        <v>689.98350000000005</v>
      </c>
    </row>
    <row r="192" spans="1:15" x14ac:dyDescent="0.25">
      <c r="A192" s="14"/>
      <c r="B192" s="14"/>
      <c r="C192" s="14"/>
      <c r="D192" s="14"/>
      <c r="E192" s="15" t="s">
        <v>63</v>
      </c>
      <c r="F192" s="15" t="s">
        <v>64</v>
      </c>
      <c r="G192" s="15"/>
      <c r="H192" s="14"/>
      <c r="I192" s="16">
        <v>1716.3</v>
      </c>
      <c r="J192" s="16">
        <v>0</v>
      </c>
      <c r="K192" s="16">
        <v>10000</v>
      </c>
      <c r="L192" s="16">
        <v>9426.16</v>
      </c>
      <c r="M192" s="16">
        <f t="shared" si="11"/>
        <v>94.261600000000001</v>
      </c>
      <c r="N192" s="16">
        <f t="shared" si="12"/>
        <v>0</v>
      </c>
      <c r="O192" s="16">
        <f t="shared" si="13"/>
        <v>549.214006875255</v>
      </c>
    </row>
    <row r="193" spans="1:15" x14ac:dyDescent="0.25">
      <c r="A193" s="8"/>
      <c r="B193" s="8"/>
      <c r="C193" s="9" t="s">
        <v>149</v>
      </c>
      <c r="D193" s="8"/>
      <c r="E193" s="8"/>
      <c r="F193" s="9" t="s">
        <v>150</v>
      </c>
      <c r="G193" s="9"/>
      <c r="H193" s="8"/>
      <c r="I193" s="10">
        <f>+I194+I198</f>
        <v>117422.48000000001</v>
      </c>
      <c r="J193" s="10">
        <f>+J194+J198</f>
        <v>200000</v>
      </c>
      <c r="K193" s="10">
        <f>+K194+K198</f>
        <v>179000</v>
      </c>
      <c r="L193" s="10">
        <f>+L194+L198</f>
        <v>121494.96</v>
      </c>
      <c r="M193" s="10">
        <f t="shared" si="11"/>
        <v>67.874279329608939</v>
      </c>
      <c r="N193" s="10">
        <f t="shared" si="12"/>
        <v>60.747479999999996</v>
      </c>
      <c r="O193" s="10">
        <f t="shared" si="13"/>
        <v>103.46822857088354</v>
      </c>
    </row>
    <row r="194" spans="1:15" x14ac:dyDescent="0.25">
      <c r="A194" s="11"/>
      <c r="B194" s="11"/>
      <c r="C194" s="11"/>
      <c r="D194" s="12" t="s">
        <v>16</v>
      </c>
      <c r="E194" s="11"/>
      <c r="F194" s="12"/>
      <c r="G194" s="12"/>
      <c r="H194" s="11"/>
      <c r="I194" s="13">
        <f>+I195+I196+I197</f>
        <v>117422.48000000001</v>
      </c>
      <c r="J194" s="13">
        <f>+J195+J196+J197</f>
        <v>95000</v>
      </c>
      <c r="K194" s="13">
        <f>+K195+K196+K197</f>
        <v>95000</v>
      </c>
      <c r="L194" s="13">
        <f>+L195+L196+L197</f>
        <v>91494.96</v>
      </c>
      <c r="M194" s="13">
        <f t="shared" si="11"/>
        <v>96.310484210526326</v>
      </c>
      <c r="N194" s="13">
        <f t="shared" si="12"/>
        <v>96.310484210526326</v>
      </c>
      <c r="O194" s="13">
        <f t="shared" si="13"/>
        <v>77.919458011787853</v>
      </c>
    </row>
    <row r="195" spans="1:15" x14ac:dyDescent="0.25">
      <c r="A195" s="14"/>
      <c r="B195" s="14"/>
      <c r="C195" s="14"/>
      <c r="D195" s="14"/>
      <c r="E195" s="15" t="s">
        <v>17</v>
      </c>
      <c r="F195" s="15" t="s">
        <v>18</v>
      </c>
      <c r="G195" s="15"/>
      <c r="H195" s="14"/>
      <c r="I195" s="16">
        <v>0</v>
      </c>
      <c r="J195" s="16">
        <v>0</v>
      </c>
      <c r="K195" s="16">
        <v>1000</v>
      </c>
      <c r="L195" s="16">
        <v>793</v>
      </c>
      <c r="M195" s="16">
        <f t="shared" si="11"/>
        <v>79.3</v>
      </c>
      <c r="N195" s="16">
        <f t="shared" si="12"/>
        <v>0</v>
      </c>
      <c r="O195" s="16">
        <f t="shared" si="13"/>
        <v>0</v>
      </c>
    </row>
    <row r="196" spans="1:15" x14ac:dyDescent="0.25">
      <c r="A196" s="14"/>
      <c r="B196" s="14"/>
      <c r="C196" s="14"/>
      <c r="D196" s="14"/>
      <c r="E196" s="15" t="s">
        <v>29</v>
      </c>
      <c r="F196" s="15" t="s">
        <v>30</v>
      </c>
      <c r="G196" s="15"/>
      <c r="H196" s="14"/>
      <c r="I196" s="16">
        <v>99689.3</v>
      </c>
      <c r="J196" s="16">
        <v>95000</v>
      </c>
      <c r="K196" s="16">
        <v>94000</v>
      </c>
      <c r="L196" s="16">
        <v>90701.96</v>
      </c>
      <c r="M196" s="16">
        <f t="shared" si="11"/>
        <v>96.491446808510645</v>
      </c>
      <c r="N196" s="16">
        <f t="shared" si="12"/>
        <v>95.475747368421054</v>
      </c>
      <c r="O196" s="16">
        <f t="shared" si="13"/>
        <v>90.984649305391855</v>
      </c>
    </row>
    <row r="197" spans="1:15" x14ac:dyDescent="0.25">
      <c r="A197" s="14"/>
      <c r="B197" s="14"/>
      <c r="C197" s="14"/>
      <c r="D197" s="14"/>
      <c r="E197" s="15" t="s">
        <v>151</v>
      </c>
      <c r="F197" s="15" t="s">
        <v>152</v>
      </c>
      <c r="G197" s="15"/>
      <c r="H197" s="14"/>
      <c r="I197" s="16">
        <v>17733.18</v>
      </c>
      <c r="J197" s="16">
        <v>0</v>
      </c>
      <c r="K197" s="16">
        <v>0</v>
      </c>
      <c r="L197" s="16">
        <v>0</v>
      </c>
      <c r="M197" s="16">
        <f t="shared" ref="M197:M260" si="14">IF(K197&lt;&gt;0,L197/K197*100,0)</f>
        <v>0</v>
      </c>
      <c r="N197" s="16">
        <f t="shared" ref="N197:N260" si="15">IF(J197&lt;&gt;0,L197/J197*100,0)</f>
        <v>0</v>
      </c>
      <c r="O197" s="16">
        <f t="shared" ref="O197:O260" si="16">IF(I197&lt;&gt;0,L197/I197*100,0)</f>
        <v>0</v>
      </c>
    </row>
    <row r="198" spans="1:15" x14ac:dyDescent="0.25">
      <c r="A198" s="11"/>
      <c r="B198" s="11"/>
      <c r="C198" s="11"/>
      <c r="D198" s="12" t="s">
        <v>153</v>
      </c>
      <c r="E198" s="11"/>
      <c r="F198" s="12" t="s">
        <v>154</v>
      </c>
      <c r="G198" s="12" t="s">
        <v>155</v>
      </c>
      <c r="H198" s="13">
        <v>396200</v>
      </c>
      <c r="I198" s="13">
        <f>+I199+I200</f>
        <v>0</v>
      </c>
      <c r="J198" s="13">
        <f>+J199+J200</f>
        <v>105000</v>
      </c>
      <c r="K198" s="13">
        <f>+K199+K200</f>
        <v>84000</v>
      </c>
      <c r="L198" s="13">
        <f>+L199+L200</f>
        <v>30000</v>
      </c>
      <c r="M198" s="13">
        <f t="shared" si="14"/>
        <v>35.714285714285715</v>
      </c>
      <c r="N198" s="13">
        <f t="shared" si="15"/>
        <v>28.571428571428569</v>
      </c>
      <c r="O198" s="13">
        <f t="shared" si="16"/>
        <v>0</v>
      </c>
    </row>
    <row r="199" spans="1:15" x14ac:dyDescent="0.25">
      <c r="A199" s="14"/>
      <c r="B199" s="14"/>
      <c r="C199" s="14"/>
      <c r="D199" s="14"/>
      <c r="E199" s="15" t="s">
        <v>29</v>
      </c>
      <c r="F199" s="15" t="s">
        <v>30</v>
      </c>
      <c r="G199" s="15"/>
      <c r="H199" s="14"/>
      <c r="I199" s="16">
        <v>0</v>
      </c>
      <c r="J199" s="16">
        <v>0</v>
      </c>
      <c r="K199" s="16">
        <v>30000</v>
      </c>
      <c r="L199" s="16">
        <v>30000</v>
      </c>
      <c r="M199" s="16">
        <f t="shared" si="14"/>
        <v>100</v>
      </c>
      <c r="N199" s="16">
        <f t="shared" si="15"/>
        <v>0</v>
      </c>
      <c r="O199" s="16">
        <f t="shared" si="16"/>
        <v>0</v>
      </c>
    </row>
    <row r="200" spans="1:15" x14ac:dyDescent="0.25">
      <c r="A200" s="14"/>
      <c r="B200" s="14"/>
      <c r="C200" s="14"/>
      <c r="D200" s="14"/>
      <c r="E200" s="15" t="s">
        <v>151</v>
      </c>
      <c r="F200" s="15" t="s">
        <v>152</v>
      </c>
      <c r="G200" s="15"/>
      <c r="H200" s="14"/>
      <c r="I200" s="16">
        <v>0</v>
      </c>
      <c r="J200" s="16">
        <v>105000</v>
      </c>
      <c r="K200" s="16">
        <v>54000</v>
      </c>
      <c r="L200" s="16">
        <v>0</v>
      </c>
      <c r="M200" s="16">
        <f t="shared" si="14"/>
        <v>0</v>
      </c>
      <c r="N200" s="16">
        <f t="shared" si="15"/>
        <v>0</v>
      </c>
      <c r="O200" s="16">
        <f t="shared" si="16"/>
        <v>0</v>
      </c>
    </row>
    <row r="201" spans="1:15" x14ac:dyDescent="0.25">
      <c r="A201" s="5"/>
      <c r="B201" s="6" t="s">
        <v>156</v>
      </c>
      <c r="C201" s="5"/>
      <c r="D201" s="5"/>
      <c r="E201" s="5"/>
      <c r="F201" s="6" t="s">
        <v>157</v>
      </c>
      <c r="G201" s="6"/>
      <c r="H201" s="5"/>
      <c r="I201" s="7">
        <f t="shared" ref="I201:L202" si="17">+I202</f>
        <v>3259.07</v>
      </c>
      <c r="J201" s="7">
        <f t="shared" si="17"/>
        <v>7900</v>
      </c>
      <c r="K201" s="7">
        <f t="shared" si="17"/>
        <v>7900</v>
      </c>
      <c r="L201" s="7">
        <f t="shared" si="17"/>
        <v>5636.52</v>
      </c>
      <c r="M201" s="7">
        <f t="shared" si="14"/>
        <v>71.348354430379757</v>
      </c>
      <c r="N201" s="7">
        <f t="shared" si="15"/>
        <v>71.348354430379757</v>
      </c>
      <c r="O201" s="7">
        <f t="shared" si="16"/>
        <v>172.9487246361692</v>
      </c>
    </row>
    <row r="202" spans="1:15" x14ac:dyDescent="0.25">
      <c r="A202" s="8"/>
      <c r="B202" s="8"/>
      <c r="C202" s="9" t="s">
        <v>158</v>
      </c>
      <c r="D202" s="8"/>
      <c r="E202" s="8"/>
      <c r="F202" s="9" t="s">
        <v>159</v>
      </c>
      <c r="G202" s="9"/>
      <c r="H202" s="8"/>
      <c r="I202" s="10">
        <f t="shared" si="17"/>
        <v>3259.07</v>
      </c>
      <c r="J202" s="10">
        <f t="shared" si="17"/>
        <v>7900</v>
      </c>
      <c r="K202" s="10">
        <f t="shared" si="17"/>
        <v>7900</v>
      </c>
      <c r="L202" s="10">
        <f t="shared" si="17"/>
        <v>5636.52</v>
      </c>
      <c r="M202" s="10">
        <f t="shared" si="14"/>
        <v>71.348354430379757</v>
      </c>
      <c r="N202" s="10">
        <f t="shared" si="15"/>
        <v>71.348354430379757</v>
      </c>
      <c r="O202" s="10">
        <f t="shared" si="16"/>
        <v>172.9487246361692</v>
      </c>
    </row>
    <row r="203" spans="1:15" x14ac:dyDescent="0.25">
      <c r="A203" s="11"/>
      <c r="B203" s="11"/>
      <c r="C203" s="11"/>
      <c r="D203" s="12" t="s">
        <v>16</v>
      </c>
      <c r="E203" s="11"/>
      <c r="F203" s="12"/>
      <c r="G203" s="12"/>
      <c r="H203" s="11"/>
      <c r="I203" s="13">
        <f>+I204+I205+I206</f>
        <v>3259.07</v>
      </c>
      <c r="J203" s="13">
        <f>+J204+J205+J206</f>
        <v>7900</v>
      </c>
      <c r="K203" s="13">
        <f>+K204+K205+K206</f>
        <v>7900</v>
      </c>
      <c r="L203" s="13">
        <f>+L204+L205+L206</f>
        <v>5636.52</v>
      </c>
      <c r="M203" s="13">
        <f t="shared" si="14"/>
        <v>71.348354430379757</v>
      </c>
      <c r="N203" s="13">
        <f t="shared" si="15"/>
        <v>71.348354430379757</v>
      </c>
      <c r="O203" s="13">
        <f t="shared" si="16"/>
        <v>172.9487246361692</v>
      </c>
    </row>
    <row r="204" spans="1:15" x14ac:dyDescent="0.25">
      <c r="A204" s="14"/>
      <c r="B204" s="14"/>
      <c r="C204" s="14"/>
      <c r="D204" s="14"/>
      <c r="E204" s="15" t="s">
        <v>17</v>
      </c>
      <c r="F204" s="15" t="s">
        <v>18</v>
      </c>
      <c r="G204" s="15"/>
      <c r="H204" s="14"/>
      <c r="I204" s="16">
        <v>2588.0700000000002</v>
      </c>
      <c r="J204" s="16">
        <v>7286.6</v>
      </c>
      <c r="K204" s="16">
        <v>4286.6000000000004</v>
      </c>
      <c r="L204" s="16">
        <v>2401.69</v>
      </c>
      <c r="M204" s="16">
        <f t="shared" si="14"/>
        <v>56.027854243456353</v>
      </c>
      <c r="N204" s="16">
        <f t="shared" si="15"/>
        <v>32.96036560261301</v>
      </c>
      <c r="O204" s="16">
        <f t="shared" si="16"/>
        <v>92.798494631134403</v>
      </c>
    </row>
    <row r="205" spans="1:15" x14ac:dyDescent="0.25">
      <c r="A205" s="14"/>
      <c r="B205" s="14"/>
      <c r="C205" s="14"/>
      <c r="D205" s="14"/>
      <c r="E205" s="15" t="s">
        <v>25</v>
      </c>
      <c r="F205" s="15" t="s">
        <v>26</v>
      </c>
      <c r="G205" s="15"/>
      <c r="H205" s="14"/>
      <c r="I205" s="16">
        <v>671</v>
      </c>
      <c r="J205" s="16">
        <v>613.4</v>
      </c>
      <c r="K205" s="16">
        <v>613.4</v>
      </c>
      <c r="L205" s="16">
        <v>559.98</v>
      </c>
      <c r="M205" s="16">
        <f t="shared" si="14"/>
        <v>91.291164003912627</v>
      </c>
      <c r="N205" s="16">
        <f t="shared" si="15"/>
        <v>91.291164003912627</v>
      </c>
      <c r="O205" s="16">
        <f t="shared" si="16"/>
        <v>83.454545454545453</v>
      </c>
    </row>
    <row r="206" spans="1:15" x14ac:dyDescent="0.25">
      <c r="A206" s="14"/>
      <c r="B206" s="14"/>
      <c r="C206" s="14"/>
      <c r="D206" s="14"/>
      <c r="E206" s="15" t="s">
        <v>63</v>
      </c>
      <c r="F206" s="15" t="s">
        <v>64</v>
      </c>
      <c r="G206" s="15"/>
      <c r="H206" s="14"/>
      <c r="I206" s="16">
        <v>0</v>
      </c>
      <c r="J206" s="16">
        <v>0</v>
      </c>
      <c r="K206" s="16">
        <v>3000</v>
      </c>
      <c r="L206" s="16">
        <v>2674.85</v>
      </c>
      <c r="M206" s="16">
        <f t="shared" si="14"/>
        <v>89.161666666666662</v>
      </c>
      <c r="N206" s="16">
        <f t="shared" si="15"/>
        <v>0</v>
      </c>
      <c r="O206" s="16">
        <f t="shared" si="16"/>
        <v>0</v>
      </c>
    </row>
    <row r="207" spans="1:15" x14ac:dyDescent="0.25">
      <c r="A207" s="5"/>
      <c r="B207" s="6" t="s">
        <v>160</v>
      </c>
      <c r="C207" s="5"/>
      <c r="D207" s="5"/>
      <c r="E207" s="5"/>
      <c r="F207" s="6" t="s">
        <v>161</v>
      </c>
      <c r="G207" s="6"/>
      <c r="H207" s="5"/>
      <c r="I207" s="7">
        <f t="shared" ref="I207:L208" si="18">+I208</f>
        <v>88528</v>
      </c>
      <c r="J207" s="7">
        <f t="shared" si="18"/>
        <v>113000</v>
      </c>
      <c r="K207" s="7">
        <f t="shared" si="18"/>
        <v>96050</v>
      </c>
      <c r="L207" s="7">
        <f t="shared" si="18"/>
        <v>60888.74</v>
      </c>
      <c r="M207" s="7">
        <f t="shared" si="14"/>
        <v>63.392753774076006</v>
      </c>
      <c r="N207" s="7">
        <f t="shared" si="15"/>
        <v>53.883840707964602</v>
      </c>
      <c r="O207" s="7">
        <f t="shared" si="16"/>
        <v>68.779075546719682</v>
      </c>
    </row>
    <row r="208" spans="1:15" x14ac:dyDescent="0.25">
      <c r="A208" s="8"/>
      <c r="B208" s="8"/>
      <c r="C208" s="9" t="s">
        <v>162</v>
      </c>
      <c r="D208" s="8"/>
      <c r="E208" s="8"/>
      <c r="F208" s="9" t="s">
        <v>163</v>
      </c>
      <c r="G208" s="9"/>
      <c r="H208" s="8"/>
      <c r="I208" s="10">
        <f t="shared" si="18"/>
        <v>88528</v>
      </c>
      <c r="J208" s="10">
        <f t="shared" si="18"/>
        <v>113000</v>
      </c>
      <c r="K208" s="10">
        <f t="shared" si="18"/>
        <v>96050</v>
      </c>
      <c r="L208" s="10">
        <f t="shared" si="18"/>
        <v>60888.74</v>
      </c>
      <c r="M208" s="10">
        <f t="shared" si="14"/>
        <v>63.392753774076006</v>
      </c>
      <c r="N208" s="10">
        <f t="shared" si="15"/>
        <v>53.883840707964602</v>
      </c>
      <c r="O208" s="10">
        <f t="shared" si="16"/>
        <v>68.779075546719682</v>
      </c>
    </row>
    <row r="209" spans="1:15" x14ac:dyDescent="0.25">
      <c r="A209" s="11"/>
      <c r="B209" s="11"/>
      <c r="C209" s="11"/>
      <c r="D209" s="12" t="s">
        <v>16</v>
      </c>
      <c r="E209" s="11"/>
      <c r="F209" s="12"/>
      <c r="G209" s="12"/>
      <c r="H209" s="11"/>
      <c r="I209" s="13">
        <f>+I210+I211+I212+I213+I214+I215+I216+I217+I218+I219+I220+I221+I222</f>
        <v>88528</v>
      </c>
      <c r="J209" s="13">
        <f>+J210+J211+J212+J213+J214+J215+J216+J217+J218+J219+J220+J221+J222</f>
        <v>113000</v>
      </c>
      <c r="K209" s="13">
        <f>+K210+K211+K212+K213+K214+K215+K216+K217+K218+K219+K220+K221+K222</f>
        <v>96050</v>
      </c>
      <c r="L209" s="13">
        <f>+L210+L211+L212+L213+L214+L215+L216+L217+L218+L219+L220+L221+L222</f>
        <v>60888.74</v>
      </c>
      <c r="M209" s="13">
        <f t="shared" si="14"/>
        <v>63.392753774076006</v>
      </c>
      <c r="N209" s="13">
        <f t="shared" si="15"/>
        <v>53.883840707964602</v>
      </c>
      <c r="O209" s="13">
        <f t="shared" si="16"/>
        <v>68.779075546719682</v>
      </c>
    </row>
    <row r="210" spans="1:15" x14ac:dyDescent="0.25">
      <c r="A210" s="14"/>
      <c r="B210" s="14"/>
      <c r="C210" s="14"/>
      <c r="D210" s="14"/>
      <c r="E210" s="15" t="s">
        <v>45</v>
      </c>
      <c r="F210" s="15" t="s">
        <v>46</v>
      </c>
      <c r="G210" s="15"/>
      <c r="H210" s="14"/>
      <c r="I210" s="16">
        <v>34828.959999999999</v>
      </c>
      <c r="J210" s="16">
        <v>47918.5</v>
      </c>
      <c r="K210" s="16">
        <v>44798.5</v>
      </c>
      <c r="L210" s="16">
        <v>19058.73</v>
      </c>
      <c r="M210" s="16">
        <f t="shared" si="14"/>
        <v>42.543232474301597</v>
      </c>
      <c r="N210" s="16">
        <f t="shared" si="15"/>
        <v>39.773219111616598</v>
      </c>
      <c r="O210" s="16">
        <f t="shared" si="16"/>
        <v>54.720927641824503</v>
      </c>
    </row>
    <row r="211" spans="1:15" x14ac:dyDescent="0.25">
      <c r="A211" s="14"/>
      <c r="B211" s="14"/>
      <c r="C211" s="14"/>
      <c r="D211" s="14"/>
      <c r="E211" s="15" t="s">
        <v>47</v>
      </c>
      <c r="F211" s="15" t="s">
        <v>48</v>
      </c>
      <c r="G211" s="15"/>
      <c r="H211" s="14"/>
      <c r="I211" s="16">
        <v>3164.73</v>
      </c>
      <c r="J211" s="16">
        <v>1192.78</v>
      </c>
      <c r="K211" s="16">
        <v>1292.78</v>
      </c>
      <c r="L211" s="16">
        <v>1251.99</v>
      </c>
      <c r="M211" s="16">
        <f t="shared" si="14"/>
        <v>96.844784108665053</v>
      </c>
      <c r="N211" s="16">
        <f t="shared" si="15"/>
        <v>104.96403360217307</v>
      </c>
      <c r="O211" s="16">
        <f t="shared" si="16"/>
        <v>39.560720819785573</v>
      </c>
    </row>
    <row r="212" spans="1:15" x14ac:dyDescent="0.25">
      <c r="A212" s="14"/>
      <c r="B212" s="14"/>
      <c r="C212" s="14"/>
      <c r="D212" s="14"/>
      <c r="E212" s="15" t="s">
        <v>49</v>
      </c>
      <c r="F212" s="15" t="s">
        <v>50</v>
      </c>
      <c r="G212" s="15"/>
      <c r="H212" s="14"/>
      <c r="I212" s="16">
        <v>4331.57</v>
      </c>
      <c r="J212" s="16">
        <v>1806.85</v>
      </c>
      <c r="K212" s="16">
        <v>2306.85</v>
      </c>
      <c r="L212" s="16">
        <v>2030.85</v>
      </c>
      <c r="M212" s="16">
        <f t="shared" si="14"/>
        <v>88.035633006047206</v>
      </c>
      <c r="N212" s="16">
        <f t="shared" si="15"/>
        <v>112.39726596009629</v>
      </c>
      <c r="O212" s="16">
        <f t="shared" si="16"/>
        <v>46.884847757279694</v>
      </c>
    </row>
    <row r="213" spans="1:15" x14ac:dyDescent="0.25">
      <c r="A213" s="14"/>
      <c r="B213" s="14"/>
      <c r="C213" s="14"/>
      <c r="D213" s="14"/>
      <c r="E213" s="15" t="s">
        <v>51</v>
      </c>
      <c r="F213" s="15" t="s">
        <v>52</v>
      </c>
      <c r="G213" s="15"/>
      <c r="H213" s="14"/>
      <c r="I213" s="16">
        <v>3541.07</v>
      </c>
      <c r="J213" s="16">
        <v>1177.46</v>
      </c>
      <c r="K213" s="16">
        <v>2177.46</v>
      </c>
      <c r="L213" s="16">
        <v>1694.21</v>
      </c>
      <c r="M213" s="16">
        <f t="shared" si="14"/>
        <v>77.806710571032298</v>
      </c>
      <c r="N213" s="16">
        <f t="shared" si="15"/>
        <v>143.8868411665789</v>
      </c>
      <c r="O213" s="16">
        <f t="shared" si="16"/>
        <v>47.844578051266993</v>
      </c>
    </row>
    <row r="214" spans="1:15" x14ac:dyDescent="0.25">
      <c r="A214" s="14"/>
      <c r="B214" s="14"/>
      <c r="C214" s="14"/>
      <c r="D214" s="14"/>
      <c r="E214" s="15" t="s">
        <v>53</v>
      </c>
      <c r="F214" s="15" t="s">
        <v>54</v>
      </c>
      <c r="G214" s="15"/>
      <c r="H214" s="14"/>
      <c r="I214" s="16">
        <v>2722.76</v>
      </c>
      <c r="J214" s="16">
        <v>921.77</v>
      </c>
      <c r="K214" s="16">
        <v>1421.77</v>
      </c>
      <c r="L214" s="16">
        <v>1355.38</v>
      </c>
      <c r="M214" s="16">
        <f t="shared" si="14"/>
        <v>95.330468359861314</v>
      </c>
      <c r="N214" s="16">
        <f t="shared" si="15"/>
        <v>147.0410189092724</v>
      </c>
      <c r="O214" s="16">
        <f t="shared" si="16"/>
        <v>49.779635369992214</v>
      </c>
    </row>
    <row r="215" spans="1:15" x14ac:dyDescent="0.25">
      <c r="A215" s="14"/>
      <c r="B215" s="14"/>
      <c r="C215" s="14"/>
      <c r="D215" s="14"/>
      <c r="E215" s="15" t="s">
        <v>55</v>
      </c>
      <c r="F215" s="15" t="s">
        <v>56</v>
      </c>
      <c r="G215" s="15"/>
      <c r="H215" s="14"/>
      <c r="I215" s="16">
        <v>22.01</v>
      </c>
      <c r="J215" s="16">
        <v>7.62</v>
      </c>
      <c r="K215" s="16">
        <v>17.62</v>
      </c>
      <c r="L215" s="16">
        <v>11.39</v>
      </c>
      <c r="M215" s="16">
        <f t="shared" si="14"/>
        <v>64.642451759364363</v>
      </c>
      <c r="N215" s="16">
        <f t="shared" si="15"/>
        <v>149.47506561679791</v>
      </c>
      <c r="O215" s="16">
        <f t="shared" si="16"/>
        <v>51.749204906860513</v>
      </c>
    </row>
    <row r="216" spans="1:15" x14ac:dyDescent="0.25">
      <c r="A216" s="14"/>
      <c r="B216" s="14"/>
      <c r="C216" s="14"/>
      <c r="D216" s="14"/>
      <c r="E216" s="15" t="s">
        <v>57</v>
      </c>
      <c r="F216" s="15" t="s">
        <v>58</v>
      </c>
      <c r="G216" s="15"/>
      <c r="H216" s="14"/>
      <c r="I216" s="16">
        <v>36.74</v>
      </c>
      <c r="J216" s="16">
        <v>12.7</v>
      </c>
      <c r="K216" s="16">
        <v>22.7</v>
      </c>
      <c r="L216" s="16">
        <v>19.079999999999998</v>
      </c>
      <c r="M216" s="16">
        <f t="shared" si="14"/>
        <v>84.052863436123346</v>
      </c>
      <c r="N216" s="16">
        <f t="shared" si="15"/>
        <v>150.23622047244095</v>
      </c>
      <c r="O216" s="16">
        <f t="shared" si="16"/>
        <v>51.932498639085459</v>
      </c>
    </row>
    <row r="217" spans="1:15" x14ac:dyDescent="0.25">
      <c r="A217" s="14"/>
      <c r="B217" s="14"/>
      <c r="C217" s="14"/>
      <c r="D217" s="14"/>
      <c r="E217" s="15" t="s">
        <v>17</v>
      </c>
      <c r="F217" s="15" t="s">
        <v>18</v>
      </c>
      <c r="G217" s="15"/>
      <c r="H217" s="14"/>
      <c r="I217" s="16">
        <v>156.79</v>
      </c>
      <c r="J217" s="16">
        <v>5000</v>
      </c>
      <c r="K217" s="16">
        <v>5000</v>
      </c>
      <c r="L217" s="16">
        <v>25.62</v>
      </c>
      <c r="M217" s="16">
        <f t="shared" si="14"/>
        <v>0.51239999999999997</v>
      </c>
      <c r="N217" s="16">
        <f t="shared" si="15"/>
        <v>0.51239999999999997</v>
      </c>
      <c r="O217" s="16">
        <f t="shared" si="16"/>
        <v>16.340327827029785</v>
      </c>
    </row>
    <row r="218" spans="1:15" x14ac:dyDescent="0.25">
      <c r="A218" s="14"/>
      <c r="B218" s="14"/>
      <c r="C218" s="14"/>
      <c r="D218" s="14"/>
      <c r="E218" s="15" t="s">
        <v>33</v>
      </c>
      <c r="F218" s="15" t="s">
        <v>34</v>
      </c>
      <c r="G218" s="15"/>
      <c r="H218" s="14"/>
      <c r="I218" s="16">
        <v>976.04</v>
      </c>
      <c r="J218" s="16">
        <v>849.76</v>
      </c>
      <c r="K218" s="16">
        <v>849.76</v>
      </c>
      <c r="L218" s="16">
        <v>356.76</v>
      </c>
      <c r="M218" s="16">
        <f t="shared" si="14"/>
        <v>41.983618904161176</v>
      </c>
      <c r="N218" s="16">
        <f t="shared" si="15"/>
        <v>41.983618904161176</v>
      </c>
      <c r="O218" s="16">
        <f t="shared" si="16"/>
        <v>36.551780664726856</v>
      </c>
    </row>
    <row r="219" spans="1:15" x14ac:dyDescent="0.25">
      <c r="A219" s="14"/>
      <c r="B219" s="14"/>
      <c r="C219" s="14"/>
      <c r="D219" s="14"/>
      <c r="E219" s="15" t="s">
        <v>61</v>
      </c>
      <c r="F219" s="15" t="s">
        <v>62</v>
      </c>
      <c r="G219" s="15"/>
      <c r="H219" s="14"/>
      <c r="I219" s="16">
        <v>0</v>
      </c>
      <c r="J219" s="16">
        <v>100</v>
      </c>
      <c r="K219" s="16">
        <v>100</v>
      </c>
      <c r="L219" s="16">
        <v>54.9</v>
      </c>
      <c r="M219" s="16">
        <f t="shared" si="14"/>
        <v>54.899999999999991</v>
      </c>
      <c r="N219" s="16">
        <f t="shared" si="15"/>
        <v>54.899999999999991</v>
      </c>
      <c r="O219" s="16">
        <f t="shared" si="16"/>
        <v>0</v>
      </c>
    </row>
    <row r="220" spans="1:15" x14ac:dyDescent="0.25">
      <c r="A220" s="14"/>
      <c r="B220" s="14"/>
      <c r="C220" s="14"/>
      <c r="D220" s="14"/>
      <c r="E220" s="15" t="s">
        <v>25</v>
      </c>
      <c r="F220" s="15" t="s">
        <v>26</v>
      </c>
      <c r="G220" s="15"/>
      <c r="H220" s="14"/>
      <c r="I220" s="16">
        <v>97.06</v>
      </c>
      <c r="J220" s="16">
        <v>3000</v>
      </c>
      <c r="K220" s="16">
        <v>3000</v>
      </c>
      <c r="L220" s="16">
        <v>117.58</v>
      </c>
      <c r="M220" s="16">
        <f t="shared" si="14"/>
        <v>3.9193333333333329</v>
      </c>
      <c r="N220" s="16">
        <f t="shared" si="15"/>
        <v>3.9193333333333329</v>
      </c>
      <c r="O220" s="16">
        <f t="shared" si="16"/>
        <v>121.14156192046157</v>
      </c>
    </row>
    <row r="221" spans="1:15" x14ac:dyDescent="0.25">
      <c r="A221" s="14"/>
      <c r="B221" s="14"/>
      <c r="C221" s="14"/>
      <c r="D221" s="14"/>
      <c r="E221" s="15" t="s">
        <v>29</v>
      </c>
      <c r="F221" s="15" t="s">
        <v>30</v>
      </c>
      <c r="G221" s="15"/>
      <c r="H221" s="14"/>
      <c r="I221" s="16">
        <v>1451.49</v>
      </c>
      <c r="J221" s="16">
        <v>1012.56</v>
      </c>
      <c r="K221" s="16">
        <v>1012.56</v>
      </c>
      <c r="L221" s="16">
        <v>994.98</v>
      </c>
      <c r="M221" s="16">
        <f t="shared" si="14"/>
        <v>98.263806589239167</v>
      </c>
      <c r="N221" s="16">
        <f t="shared" si="15"/>
        <v>98.263806589239167</v>
      </c>
      <c r="O221" s="16">
        <f t="shared" si="16"/>
        <v>68.548870471033212</v>
      </c>
    </row>
    <row r="222" spans="1:15" x14ac:dyDescent="0.25">
      <c r="A222" s="14"/>
      <c r="B222" s="14"/>
      <c r="C222" s="14"/>
      <c r="D222" s="14"/>
      <c r="E222" s="15" t="s">
        <v>164</v>
      </c>
      <c r="F222" s="15" t="s">
        <v>165</v>
      </c>
      <c r="G222" s="15"/>
      <c r="H222" s="14"/>
      <c r="I222" s="16">
        <v>37198.78</v>
      </c>
      <c r="J222" s="16">
        <v>50000</v>
      </c>
      <c r="K222" s="16">
        <v>34050</v>
      </c>
      <c r="L222" s="16">
        <v>33917.269999999997</v>
      </c>
      <c r="M222" s="16">
        <f t="shared" si="14"/>
        <v>99.610190895741539</v>
      </c>
      <c r="N222" s="16">
        <f t="shared" si="15"/>
        <v>67.834540000000004</v>
      </c>
      <c r="O222" s="16">
        <f t="shared" si="16"/>
        <v>91.178447250151748</v>
      </c>
    </row>
    <row r="223" spans="1:15" x14ac:dyDescent="0.25">
      <c r="A223" s="5"/>
      <c r="B223" s="6" t="s">
        <v>166</v>
      </c>
      <c r="C223" s="5"/>
      <c r="D223" s="5"/>
      <c r="E223" s="5"/>
      <c r="F223" s="6" t="s">
        <v>167</v>
      </c>
      <c r="G223" s="6"/>
      <c r="H223" s="5"/>
      <c r="I223" s="7">
        <f>+I224+I232+I236+I251+I257+I260+I263+I276</f>
        <v>600431.78</v>
      </c>
      <c r="J223" s="7">
        <f>+J224+J232+J236+J251+J257+J260+J263+J276</f>
        <v>546699.09</v>
      </c>
      <c r="K223" s="7">
        <f>+K224+K232+K236+K251+K257+K260+K263+K276</f>
        <v>505899.08999999997</v>
      </c>
      <c r="L223" s="7">
        <f>+L224+L232+L236+L251+L257+L260+L263+L276</f>
        <v>392128.14</v>
      </c>
      <c r="M223" s="7">
        <f t="shared" si="14"/>
        <v>77.511137646047175</v>
      </c>
      <c r="N223" s="7">
        <f t="shared" si="15"/>
        <v>71.726503148194382</v>
      </c>
      <c r="O223" s="7">
        <f t="shared" si="16"/>
        <v>65.307692407620394</v>
      </c>
    </row>
    <row r="224" spans="1:15" x14ac:dyDescent="0.25">
      <c r="A224" s="8"/>
      <c r="B224" s="8"/>
      <c r="C224" s="9" t="s">
        <v>168</v>
      </c>
      <c r="D224" s="8"/>
      <c r="E224" s="8"/>
      <c r="F224" s="9" t="s">
        <v>169</v>
      </c>
      <c r="G224" s="9"/>
      <c r="H224" s="8"/>
      <c r="I224" s="10">
        <f>+I225+I228</f>
        <v>40523.57</v>
      </c>
      <c r="J224" s="10">
        <f>+J225+J228</f>
        <v>46000</v>
      </c>
      <c r="K224" s="10">
        <f>+K225+K228</f>
        <v>44200</v>
      </c>
      <c r="L224" s="10">
        <f>+L225+L228</f>
        <v>72.39</v>
      </c>
      <c r="M224" s="10">
        <f t="shared" si="14"/>
        <v>0.16377828054298643</v>
      </c>
      <c r="N224" s="10">
        <f t="shared" si="15"/>
        <v>0.15736956521739132</v>
      </c>
      <c r="O224" s="10">
        <f t="shared" si="16"/>
        <v>0.17863677854641138</v>
      </c>
    </row>
    <row r="225" spans="1:15" x14ac:dyDescent="0.25">
      <c r="A225" s="11"/>
      <c r="B225" s="11"/>
      <c r="C225" s="11"/>
      <c r="D225" s="12" t="s">
        <v>16</v>
      </c>
      <c r="E225" s="11"/>
      <c r="F225" s="12"/>
      <c r="G225" s="12"/>
      <c r="H225" s="11"/>
      <c r="I225" s="13">
        <f>+I226+I227</f>
        <v>803.88</v>
      </c>
      <c r="J225" s="13">
        <f>+J226+J227</f>
        <v>4000</v>
      </c>
      <c r="K225" s="13">
        <f>+K226+K227</f>
        <v>4000</v>
      </c>
      <c r="L225" s="13">
        <f>+L226+L227</f>
        <v>7.39</v>
      </c>
      <c r="M225" s="13">
        <f t="shared" si="14"/>
        <v>0.18475</v>
      </c>
      <c r="N225" s="13">
        <f t="shared" si="15"/>
        <v>0.18475</v>
      </c>
      <c r="O225" s="13">
        <f t="shared" si="16"/>
        <v>0.91929143653281586</v>
      </c>
    </row>
    <row r="226" spans="1:15" x14ac:dyDescent="0.25">
      <c r="A226" s="14"/>
      <c r="B226" s="14"/>
      <c r="C226" s="14"/>
      <c r="D226" s="14"/>
      <c r="E226" s="15" t="s">
        <v>19</v>
      </c>
      <c r="F226" s="15" t="s">
        <v>20</v>
      </c>
      <c r="G226" s="15"/>
      <c r="H226" s="14"/>
      <c r="I226" s="16">
        <v>0</v>
      </c>
      <c r="J226" s="16">
        <v>0</v>
      </c>
      <c r="K226" s="16">
        <v>10</v>
      </c>
      <c r="L226" s="16">
        <v>7.39</v>
      </c>
      <c r="M226" s="16">
        <f t="shared" si="14"/>
        <v>73.900000000000006</v>
      </c>
      <c r="N226" s="16">
        <f t="shared" si="15"/>
        <v>0</v>
      </c>
      <c r="O226" s="16">
        <f t="shared" si="16"/>
        <v>0</v>
      </c>
    </row>
    <row r="227" spans="1:15" x14ac:dyDescent="0.25">
      <c r="A227" s="14"/>
      <c r="B227" s="14"/>
      <c r="C227" s="14"/>
      <c r="D227" s="14"/>
      <c r="E227" s="15" t="s">
        <v>25</v>
      </c>
      <c r="F227" s="15" t="s">
        <v>26</v>
      </c>
      <c r="G227" s="15"/>
      <c r="H227" s="14"/>
      <c r="I227" s="16">
        <v>803.88</v>
      </c>
      <c r="J227" s="16">
        <v>4000</v>
      </c>
      <c r="K227" s="16">
        <v>3990</v>
      </c>
      <c r="L227" s="16">
        <v>0</v>
      </c>
      <c r="M227" s="16">
        <f t="shared" si="14"/>
        <v>0</v>
      </c>
      <c r="N227" s="16">
        <f t="shared" si="15"/>
        <v>0</v>
      </c>
      <c r="O227" s="16">
        <f t="shared" si="16"/>
        <v>0</v>
      </c>
    </row>
    <row r="228" spans="1:15" x14ac:dyDescent="0.25">
      <c r="A228" s="11"/>
      <c r="B228" s="11"/>
      <c r="C228" s="11"/>
      <c r="D228" s="12" t="s">
        <v>170</v>
      </c>
      <c r="E228" s="11"/>
      <c r="F228" s="12" t="s">
        <v>169</v>
      </c>
      <c r="G228" s="12" t="s">
        <v>96</v>
      </c>
      <c r="H228" s="11"/>
      <c r="I228" s="13">
        <f>+I229+I230+I231</f>
        <v>39719.69</v>
      </c>
      <c r="J228" s="13">
        <f>+J229+J230+J231</f>
        <v>42000</v>
      </c>
      <c r="K228" s="13">
        <f>+K229+K230+K231</f>
        <v>40200</v>
      </c>
      <c r="L228" s="13">
        <f>+L229+L230+L231</f>
        <v>65</v>
      </c>
      <c r="M228" s="13">
        <f t="shared" si="14"/>
        <v>0.1616915422885572</v>
      </c>
      <c r="N228" s="13">
        <f t="shared" si="15"/>
        <v>0.15476190476190477</v>
      </c>
      <c r="O228" s="13">
        <f t="shared" si="16"/>
        <v>0.16364679583350222</v>
      </c>
    </row>
    <row r="229" spans="1:15" x14ac:dyDescent="0.25">
      <c r="A229" s="14"/>
      <c r="B229" s="14"/>
      <c r="C229" s="14"/>
      <c r="D229" s="14"/>
      <c r="E229" s="15" t="s">
        <v>23</v>
      </c>
      <c r="F229" s="15" t="s">
        <v>24</v>
      </c>
      <c r="G229" s="15"/>
      <c r="H229" s="14"/>
      <c r="I229" s="16">
        <v>65</v>
      </c>
      <c r="J229" s="16">
        <v>65</v>
      </c>
      <c r="K229" s="16">
        <v>65</v>
      </c>
      <c r="L229" s="16">
        <v>65</v>
      </c>
      <c r="M229" s="16">
        <f t="shared" si="14"/>
        <v>100</v>
      </c>
      <c r="N229" s="16">
        <f t="shared" si="15"/>
        <v>100</v>
      </c>
      <c r="O229" s="16">
        <f t="shared" si="16"/>
        <v>100</v>
      </c>
    </row>
    <row r="230" spans="1:15" x14ac:dyDescent="0.25">
      <c r="A230" s="14"/>
      <c r="B230" s="14"/>
      <c r="C230" s="14"/>
      <c r="D230" s="14"/>
      <c r="E230" s="15" t="s">
        <v>25</v>
      </c>
      <c r="F230" s="15" t="s">
        <v>26</v>
      </c>
      <c r="G230" s="15"/>
      <c r="H230" s="14"/>
      <c r="I230" s="16">
        <v>0</v>
      </c>
      <c r="J230" s="16">
        <v>935</v>
      </c>
      <c r="K230" s="16">
        <v>935</v>
      </c>
      <c r="L230" s="16">
        <v>0</v>
      </c>
      <c r="M230" s="16">
        <f t="shared" si="14"/>
        <v>0</v>
      </c>
      <c r="N230" s="16">
        <f t="shared" si="15"/>
        <v>0</v>
      </c>
      <c r="O230" s="16">
        <f t="shared" si="16"/>
        <v>0</v>
      </c>
    </row>
    <row r="231" spans="1:15" x14ac:dyDescent="0.25">
      <c r="A231" s="14"/>
      <c r="B231" s="14"/>
      <c r="C231" s="14"/>
      <c r="D231" s="14"/>
      <c r="E231" s="15" t="s">
        <v>171</v>
      </c>
      <c r="F231" s="15" t="s">
        <v>172</v>
      </c>
      <c r="G231" s="15"/>
      <c r="H231" s="14"/>
      <c r="I231" s="16">
        <v>39654.69</v>
      </c>
      <c r="J231" s="16">
        <v>41000</v>
      </c>
      <c r="K231" s="16">
        <v>39200</v>
      </c>
      <c r="L231" s="16">
        <v>0</v>
      </c>
      <c r="M231" s="16">
        <f t="shared" si="14"/>
        <v>0</v>
      </c>
      <c r="N231" s="16">
        <f t="shared" si="15"/>
        <v>0</v>
      </c>
      <c r="O231" s="16">
        <f t="shared" si="16"/>
        <v>0</v>
      </c>
    </row>
    <row r="232" spans="1:15" x14ac:dyDescent="0.25">
      <c r="A232" s="8"/>
      <c r="B232" s="8"/>
      <c r="C232" s="9" t="s">
        <v>173</v>
      </c>
      <c r="D232" s="8"/>
      <c r="E232" s="8"/>
      <c r="F232" s="9" t="s">
        <v>174</v>
      </c>
      <c r="G232" s="9"/>
      <c r="H232" s="8"/>
      <c r="I232" s="10">
        <f>+I233</f>
        <v>0</v>
      </c>
      <c r="J232" s="10">
        <f>+J233</f>
        <v>25000</v>
      </c>
      <c r="K232" s="10">
        <f>+K233</f>
        <v>25000</v>
      </c>
      <c r="L232" s="10">
        <f>+L233</f>
        <v>18159.62</v>
      </c>
      <c r="M232" s="10">
        <f t="shared" si="14"/>
        <v>72.638479999999987</v>
      </c>
      <c r="N232" s="10">
        <f t="shared" si="15"/>
        <v>72.638479999999987</v>
      </c>
      <c r="O232" s="10">
        <f t="shared" si="16"/>
        <v>0</v>
      </c>
    </row>
    <row r="233" spans="1:15" x14ac:dyDescent="0.25">
      <c r="A233" s="11"/>
      <c r="B233" s="11"/>
      <c r="C233" s="11"/>
      <c r="D233" s="12" t="s">
        <v>175</v>
      </c>
      <c r="E233" s="11"/>
      <c r="F233" s="12" t="s">
        <v>174</v>
      </c>
      <c r="G233" s="12" t="s">
        <v>176</v>
      </c>
      <c r="H233" s="13">
        <v>101500</v>
      </c>
      <c r="I233" s="13">
        <f>+I234+I235</f>
        <v>0</v>
      </c>
      <c r="J233" s="13">
        <f>+J234+J235</f>
        <v>25000</v>
      </c>
      <c r="K233" s="13">
        <f>+K234+K235</f>
        <v>25000</v>
      </c>
      <c r="L233" s="13">
        <f>+L234+L235</f>
        <v>18159.62</v>
      </c>
      <c r="M233" s="13">
        <f t="shared" si="14"/>
        <v>72.638479999999987</v>
      </c>
      <c r="N233" s="13">
        <f t="shared" si="15"/>
        <v>72.638479999999987</v>
      </c>
      <c r="O233" s="13">
        <f t="shared" si="16"/>
        <v>0</v>
      </c>
    </row>
    <row r="234" spans="1:15" x14ac:dyDescent="0.25">
      <c r="A234" s="14"/>
      <c r="B234" s="14"/>
      <c r="C234" s="14"/>
      <c r="D234" s="14"/>
      <c r="E234" s="15" t="s">
        <v>17</v>
      </c>
      <c r="F234" s="15" t="s">
        <v>18</v>
      </c>
      <c r="G234" s="15"/>
      <c r="H234" s="14"/>
      <c r="I234" s="16">
        <v>0</v>
      </c>
      <c r="J234" s="16">
        <v>0</v>
      </c>
      <c r="K234" s="16">
        <v>1000</v>
      </c>
      <c r="L234" s="16">
        <v>944.18</v>
      </c>
      <c r="M234" s="16">
        <f t="shared" si="14"/>
        <v>94.417999999999992</v>
      </c>
      <c r="N234" s="16">
        <f t="shared" si="15"/>
        <v>0</v>
      </c>
      <c r="O234" s="16">
        <f t="shared" si="16"/>
        <v>0</v>
      </c>
    </row>
    <row r="235" spans="1:15" x14ac:dyDescent="0.25">
      <c r="A235" s="14"/>
      <c r="B235" s="14"/>
      <c r="C235" s="14"/>
      <c r="D235" s="14"/>
      <c r="E235" s="15" t="s">
        <v>139</v>
      </c>
      <c r="F235" s="15" t="s">
        <v>140</v>
      </c>
      <c r="G235" s="15"/>
      <c r="H235" s="14"/>
      <c r="I235" s="16">
        <v>0</v>
      </c>
      <c r="J235" s="16">
        <v>25000</v>
      </c>
      <c r="K235" s="16">
        <v>24000</v>
      </c>
      <c r="L235" s="16">
        <v>17215.439999999999</v>
      </c>
      <c r="M235" s="16">
        <f t="shared" si="14"/>
        <v>71.730999999999995</v>
      </c>
      <c r="N235" s="16">
        <f t="shared" si="15"/>
        <v>68.86175999999999</v>
      </c>
      <c r="O235" s="16">
        <f t="shared" si="16"/>
        <v>0</v>
      </c>
    </row>
    <row r="236" spans="1:15" x14ac:dyDescent="0.25">
      <c r="A236" s="8"/>
      <c r="B236" s="8"/>
      <c r="C236" s="9" t="s">
        <v>177</v>
      </c>
      <c r="D236" s="8"/>
      <c r="E236" s="8"/>
      <c r="F236" s="9" t="s">
        <v>178</v>
      </c>
      <c r="G236" s="9"/>
      <c r="H236" s="8"/>
      <c r="I236" s="10">
        <f>+I237+I241+I244+I247</f>
        <v>106548.95000000001</v>
      </c>
      <c r="J236" s="10">
        <f>+J237+J241+J244+J247</f>
        <v>24999.09</v>
      </c>
      <c r="K236" s="10">
        <f>+K237+K241+K244+K247</f>
        <v>24999.09</v>
      </c>
      <c r="L236" s="10">
        <f>+L237+L241+L244+L247</f>
        <v>4979.3599999999997</v>
      </c>
      <c r="M236" s="10">
        <f t="shared" si="14"/>
        <v>19.918165021206772</v>
      </c>
      <c r="N236" s="10">
        <f t="shared" si="15"/>
        <v>19.918165021206772</v>
      </c>
      <c r="O236" s="10">
        <f t="shared" si="16"/>
        <v>4.6733074328747479</v>
      </c>
    </row>
    <row r="237" spans="1:15" x14ac:dyDescent="0.25">
      <c r="A237" s="11"/>
      <c r="B237" s="11"/>
      <c r="C237" s="11"/>
      <c r="D237" s="12" t="s">
        <v>16</v>
      </c>
      <c r="E237" s="11"/>
      <c r="F237" s="12"/>
      <c r="G237" s="12"/>
      <c r="H237" s="11"/>
      <c r="I237" s="13">
        <f>+I238+I239+I240</f>
        <v>6170.33</v>
      </c>
      <c r="J237" s="13">
        <f>+J238+J239+J240</f>
        <v>24999.09</v>
      </c>
      <c r="K237" s="13">
        <f>+K238+K239+K240</f>
        <v>24999.09</v>
      </c>
      <c r="L237" s="13">
        <f>+L238+L239+L240</f>
        <v>4979.3599999999997</v>
      </c>
      <c r="M237" s="13">
        <f t="shared" si="14"/>
        <v>19.918165021206772</v>
      </c>
      <c r="N237" s="13">
        <f t="shared" si="15"/>
        <v>19.918165021206772</v>
      </c>
      <c r="O237" s="13">
        <f t="shared" si="16"/>
        <v>80.698439143449377</v>
      </c>
    </row>
    <row r="238" spans="1:15" x14ac:dyDescent="0.25">
      <c r="A238" s="14"/>
      <c r="B238" s="14"/>
      <c r="C238" s="14"/>
      <c r="D238" s="14"/>
      <c r="E238" s="15" t="s">
        <v>17</v>
      </c>
      <c r="F238" s="15" t="s">
        <v>18</v>
      </c>
      <c r="G238" s="15"/>
      <c r="H238" s="14"/>
      <c r="I238" s="16">
        <v>1171.2</v>
      </c>
      <c r="J238" s="16">
        <v>15000</v>
      </c>
      <c r="K238" s="16">
        <v>10000</v>
      </c>
      <c r="L238" s="16">
        <v>0</v>
      </c>
      <c r="M238" s="16">
        <f t="shared" si="14"/>
        <v>0</v>
      </c>
      <c r="N238" s="16">
        <f t="shared" si="15"/>
        <v>0</v>
      </c>
      <c r="O238" s="16">
        <f t="shared" si="16"/>
        <v>0</v>
      </c>
    </row>
    <row r="239" spans="1:15" x14ac:dyDescent="0.25">
      <c r="A239" s="14"/>
      <c r="B239" s="14"/>
      <c r="C239" s="14"/>
      <c r="D239" s="14"/>
      <c r="E239" s="15" t="s">
        <v>29</v>
      </c>
      <c r="F239" s="15" t="s">
        <v>30</v>
      </c>
      <c r="G239" s="15"/>
      <c r="H239" s="14"/>
      <c r="I239" s="16">
        <v>4999.13</v>
      </c>
      <c r="J239" s="16">
        <v>0</v>
      </c>
      <c r="K239" s="16">
        <v>5000</v>
      </c>
      <c r="L239" s="16">
        <v>4979.3599999999997</v>
      </c>
      <c r="M239" s="16">
        <f t="shared" si="14"/>
        <v>99.587199999999996</v>
      </c>
      <c r="N239" s="16">
        <f t="shared" si="15"/>
        <v>0</v>
      </c>
      <c r="O239" s="16">
        <f t="shared" si="16"/>
        <v>99.604531188426776</v>
      </c>
    </row>
    <row r="240" spans="1:15" x14ac:dyDescent="0.25">
      <c r="A240" s="14"/>
      <c r="B240" s="14"/>
      <c r="C240" s="14"/>
      <c r="D240" s="14"/>
      <c r="E240" s="15" t="s">
        <v>127</v>
      </c>
      <c r="F240" s="15" t="s">
        <v>128</v>
      </c>
      <c r="G240" s="15"/>
      <c r="H240" s="14"/>
      <c r="I240" s="16">
        <v>0</v>
      </c>
      <c r="J240" s="16">
        <v>9999.09</v>
      </c>
      <c r="K240" s="16">
        <v>9999.09</v>
      </c>
      <c r="L240" s="16">
        <v>0</v>
      </c>
      <c r="M240" s="16">
        <f t="shared" si="14"/>
        <v>0</v>
      </c>
      <c r="N240" s="16">
        <f t="shared" si="15"/>
        <v>0</v>
      </c>
      <c r="O240" s="16">
        <f t="shared" si="16"/>
        <v>0</v>
      </c>
    </row>
    <row r="241" spans="1:15" x14ac:dyDescent="0.25">
      <c r="A241" s="11"/>
      <c r="B241" s="11"/>
      <c r="C241" s="11"/>
      <c r="D241" s="12" t="s">
        <v>179</v>
      </c>
      <c r="E241" s="11"/>
      <c r="F241" s="12" t="s">
        <v>180</v>
      </c>
      <c r="G241" s="12" t="s">
        <v>96</v>
      </c>
      <c r="H241" s="11"/>
      <c r="I241" s="13">
        <f>+I242+I243</f>
        <v>14019.83</v>
      </c>
      <c r="J241" s="13">
        <f>+J242+J243</f>
        <v>0</v>
      </c>
      <c r="K241" s="13">
        <f>+K242+K243</f>
        <v>0</v>
      </c>
      <c r="L241" s="13">
        <f>+L242+L243</f>
        <v>0</v>
      </c>
      <c r="M241" s="13">
        <f t="shared" si="14"/>
        <v>0</v>
      </c>
      <c r="N241" s="13">
        <f t="shared" si="15"/>
        <v>0</v>
      </c>
      <c r="O241" s="13">
        <f t="shared" si="16"/>
        <v>0</v>
      </c>
    </row>
    <row r="242" spans="1:15" x14ac:dyDescent="0.25">
      <c r="A242" s="14"/>
      <c r="B242" s="14"/>
      <c r="C242" s="14"/>
      <c r="D242" s="14"/>
      <c r="E242" s="15" t="s">
        <v>17</v>
      </c>
      <c r="F242" s="15" t="s">
        <v>18</v>
      </c>
      <c r="G242" s="15"/>
      <c r="H242" s="14"/>
      <c r="I242" s="16">
        <v>0</v>
      </c>
      <c r="J242" s="16">
        <v>0</v>
      </c>
      <c r="K242" s="16">
        <v>0</v>
      </c>
      <c r="L242" s="16">
        <v>0</v>
      </c>
      <c r="M242" s="16">
        <f t="shared" si="14"/>
        <v>0</v>
      </c>
      <c r="N242" s="16">
        <f t="shared" si="15"/>
        <v>0</v>
      </c>
      <c r="O242" s="16">
        <f t="shared" si="16"/>
        <v>0</v>
      </c>
    </row>
    <row r="243" spans="1:15" x14ac:dyDescent="0.25">
      <c r="A243" s="14"/>
      <c r="B243" s="14"/>
      <c r="C243" s="14"/>
      <c r="D243" s="14"/>
      <c r="E243" s="15" t="s">
        <v>29</v>
      </c>
      <c r="F243" s="15" t="s">
        <v>30</v>
      </c>
      <c r="G243" s="15"/>
      <c r="H243" s="14"/>
      <c r="I243" s="16">
        <v>14019.83</v>
      </c>
      <c r="J243" s="16">
        <v>0</v>
      </c>
      <c r="K243" s="16">
        <v>0</v>
      </c>
      <c r="L243" s="16">
        <v>0</v>
      </c>
      <c r="M243" s="16">
        <f t="shared" si="14"/>
        <v>0</v>
      </c>
      <c r="N243" s="16">
        <f t="shared" si="15"/>
        <v>0</v>
      </c>
      <c r="O243" s="16">
        <f t="shared" si="16"/>
        <v>0</v>
      </c>
    </row>
    <row r="244" spans="1:15" x14ac:dyDescent="0.25">
      <c r="A244" s="11"/>
      <c r="B244" s="11"/>
      <c r="C244" s="11"/>
      <c r="D244" s="12" t="s">
        <v>181</v>
      </c>
      <c r="E244" s="11"/>
      <c r="F244" s="12" t="s">
        <v>182</v>
      </c>
      <c r="G244" s="12" t="s">
        <v>96</v>
      </c>
      <c r="H244" s="11"/>
      <c r="I244" s="13">
        <f>+I245+I246</f>
        <v>24589.64</v>
      </c>
      <c r="J244" s="13">
        <f>+J245+J246</f>
        <v>0</v>
      </c>
      <c r="K244" s="13">
        <f>+K245+K246</f>
        <v>0</v>
      </c>
      <c r="L244" s="13">
        <f>+L245+L246</f>
        <v>0</v>
      </c>
      <c r="M244" s="13">
        <f t="shared" si="14"/>
        <v>0</v>
      </c>
      <c r="N244" s="13">
        <f t="shared" si="15"/>
        <v>0</v>
      </c>
      <c r="O244" s="13">
        <f t="shared" si="16"/>
        <v>0</v>
      </c>
    </row>
    <row r="245" spans="1:15" x14ac:dyDescent="0.25">
      <c r="A245" s="14"/>
      <c r="B245" s="14"/>
      <c r="C245" s="14"/>
      <c r="D245" s="14"/>
      <c r="E245" s="15" t="s">
        <v>17</v>
      </c>
      <c r="F245" s="15" t="s">
        <v>18</v>
      </c>
      <c r="G245" s="15"/>
      <c r="H245" s="14"/>
      <c r="I245" s="16">
        <v>2341.1799999999998</v>
      </c>
      <c r="J245" s="16">
        <v>0</v>
      </c>
      <c r="K245" s="16">
        <v>0</v>
      </c>
      <c r="L245" s="16">
        <v>0</v>
      </c>
      <c r="M245" s="16">
        <f t="shared" si="14"/>
        <v>0</v>
      </c>
      <c r="N245" s="16">
        <f t="shared" si="15"/>
        <v>0</v>
      </c>
      <c r="O245" s="16">
        <f t="shared" si="16"/>
        <v>0</v>
      </c>
    </row>
    <row r="246" spans="1:15" x14ac:dyDescent="0.25">
      <c r="A246" s="14"/>
      <c r="B246" s="14"/>
      <c r="C246" s="14"/>
      <c r="D246" s="14"/>
      <c r="E246" s="15" t="s">
        <v>63</v>
      </c>
      <c r="F246" s="15" t="s">
        <v>64</v>
      </c>
      <c r="G246" s="15"/>
      <c r="H246" s="14"/>
      <c r="I246" s="16">
        <v>22248.46</v>
      </c>
      <c r="J246" s="16">
        <v>0</v>
      </c>
      <c r="K246" s="16">
        <v>0</v>
      </c>
      <c r="L246" s="16">
        <v>0</v>
      </c>
      <c r="M246" s="16">
        <f t="shared" si="14"/>
        <v>0</v>
      </c>
      <c r="N246" s="16">
        <f t="shared" si="15"/>
        <v>0</v>
      </c>
      <c r="O246" s="16">
        <f t="shared" si="16"/>
        <v>0</v>
      </c>
    </row>
    <row r="247" spans="1:15" x14ac:dyDescent="0.25">
      <c r="A247" s="11"/>
      <c r="B247" s="11"/>
      <c r="C247" s="11"/>
      <c r="D247" s="12" t="s">
        <v>183</v>
      </c>
      <c r="E247" s="11"/>
      <c r="F247" s="12" t="s">
        <v>184</v>
      </c>
      <c r="G247" s="12" t="s">
        <v>96</v>
      </c>
      <c r="H247" s="11"/>
      <c r="I247" s="13">
        <f>+I248+I249+I250</f>
        <v>61769.15</v>
      </c>
      <c r="J247" s="13">
        <f>+J248+J249+J250</f>
        <v>0</v>
      </c>
      <c r="K247" s="13">
        <f>+K248+K249+K250</f>
        <v>0</v>
      </c>
      <c r="L247" s="13">
        <f>+L248+L249+L250</f>
        <v>0</v>
      </c>
      <c r="M247" s="13">
        <f t="shared" si="14"/>
        <v>0</v>
      </c>
      <c r="N247" s="13">
        <f t="shared" si="15"/>
        <v>0</v>
      </c>
      <c r="O247" s="13">
        <f t="shared" si="16"/>
        <v>0</v>
      </c>
    </row>
    <row r="248" spans="1:15" x14ac:dyDescent="0.25">
      <c r="A248" s="14"/>
      <c r="B248" s="14"/>
      <c r="C248" s="14"/>
      <c r="D248" s="14"/>
      <c r="E248" s="15" t="s">
        <v>17</v>
      </c>
      <c r="F248" s="15" t="s">
        <v>18</v>
      </c>
      <c r="G248" s="15"/>
      <c r="H248" s="14"/>
      <c r="I248" s="16">
        <v>6898.27</v>
      </c>
      <c r="J248" s="16">
        <v>0</v>
      </c>
      <c r="K248" s="16">
        <v>0</v>
      </c>
      <c r="L248" s="16">
        <v>0</v>
      </c>
      <c r="M248" s="16">
        <f t="shared" si="14"/>
        <v>0</v>
      </c>
      <c r="N248" s="16">
        <f t="shared" si="15"/>
        <v>0</v>
      </c>
      <c r="O248" s="16">
        <f t="shared" si="16"/>
        <v>0</v>
      </c>
    </row>
    <row r="249" spans="1:15" x14ac:dyDescent="0.25">
      <c r="A249" s="14"/>
      <c r="B249" s="14"/>
      <c r="C249" s="14"/>
      <c r="D249" s="14"/>
      <c r="E249" s="15" t="s">
        <v>63</v>
      </c>
      <c r="F249" s="15" t="s">
        <v>64</v>
      </c>
      <c r="G249" s="15"/>
      <c r="H249" s="14"/>
      <c r="I249" s="16">
        <v>53309.279999999999</v>
      </c>
      <c r="J249" s="16">
        <v>0</v>
      </c>
      <c r="K249" s="16">
        <v>0</v>
      </c>
      <c r="L249" s="16">
        <v>0</v>
      </c>
      <c r="M249" s="16">
        <f t="shared" si="14"/>
        <v>0</v>
      </c>
      <c r="N249" s="16">
        <f t="shared" si="15"/>
        <v>0</v>
      </c>
      <c r="O249" s="16">
        <f t="shared" si="16"/>
        <v>0</v>
      </c>
    </row>
    <row r="250" spans="1:15" x14ac:dyDescent="0.25">
      <c r="A250" s="14"/>
      <c r="B250" s="14"/>
      <c r="C250" s="14"/>
      <c r="D250" s="14"/>
      <c r="E250" s="15" t="s">
        <v>111</v>
      </c>
      <c r="F250" s="15" t="s">
        <v>112</v>
      </c>
      <c r="G250" s="15"/>
      <c r="H250" s="14"/>
      <c r="I250" s="16">
        <v>1561.6</v>
      </c>
      <c r="J250" s="16">
        <v>0</v>
      </c>
      <c r="K250" s="16">
        <v>0</v>
      </c>
      <c r="L250" s="16">
        <v>0</v>
      </c>
      <c r="M250" s="16">
        <f t="shared" si="14"/>
        <v>0</v>
      </c>
      <c r="N250" s="16">
        <f t="shared" si="15"/>
        <v>0</v>
      </c>
      <c r="O250" s="16">
        <f t="shared" si="16"/>
        <v>0</v>
      </c>
    </row>
    <row r="251" spans="1:15" x14ac:dyDescent="0.25">
      <c r="A251" s="8"/>
      <c r="B251" s="8"/>
      <c r="C251" s="9" t="s">
        <v>185</v>
      </c>
      <c r="D251" s="8"/>
      <c r="E251" s="8"/>
      <c r="F251" s="9" t="s">
        <v>186</v>
      </c>
      <c r="G251" s="9"/>
      <c r="H251" s="8"/>
      <c r="I251" s="10">
        <f>+I252</f>
        <v>39963.350000000006</v>
      </c>
      <c r="J251" s="10">
        <f>+J252</f>
        <v>45000</v>
      </c>
      <c r="K251" s="10">
        <f>+K252</f>
        <v>45000</v>
      </c>
      <c r="L251" s="10">
        <f>+L252</f>
        <v>26693.06</v>
      </c>
      <c r="M251" s="10">
        <f t="shared" si="14"/>
        <v>59.317911111111108</v>
      </c>
      <c r="N251" s="10">
        <f t="shared" si="15"/>
        <v>59.317911111111108</v>
      </c>
      <c r="O251" s="10">
        <f t="shared" si="16"/>
        <v>66.79384986493875</v>
      </c>
    </row>
    <row r="252" spans="1:15" x14ac:dyDescent="0.25">
      <c r="A252" s="11"/>
      <c r="B252" s="11"/>
      <c r="C252" s="11"/>
      <c r="D252" s="12" t="s">
        <v>16</v>
      </c>
      <c r="E252" s="11"/>
      <c r="F252" s="12"/>
      <c r="G252" s="12"/>
      <c r="H252" s="11"/>
      <c r="I252" s="13">
        <f>+I253+I254+I255+I256</f>
        <v>39963.350000000006</v>
      </c>
      <c r="J252" s="13">
        <f>+J253+J254+J255+J256</f>
        <v>45000</v>
      </c>
      <c r="K252" s="13">
        <f>+K253+K254+K255+K256</f>
        <v>45000</v>
      </c>
      <c r="L252" s="13">
        <f>+L253+L254+L255+L256</f>
        <v>26693.06</v>
      </c>
      <c r="M252" s="13">
        <f t="shared" si="14"/>
        <v>59.317911111111108</v>
      </c>
      <c r="N252" s="13">
        <f t="shared" si="15"/>
        <v>59.317911111111108</v>
      </c>
      <c r="O252" s="13">
        <f t="shared" si="16"/>
        <v>66.79384986493875</v>
      </c>
    </row>
    <row r="253" spans="1:15" x14ac:dyDescent="0.25">
      <c r="A253" s="14"/>
      <c r="B253" s="14"/>
      <c r="C253" s="14"/>
      <c r="D253" s="14"/>
      <c r="E253" s="15" t="s">
        <v>17</v>
      </c>
      <c r="F253" s="15" t="s">
        <v>18</v>
      </c>
      <c r="G253" s="15"/>
      <c r="H253" s="14"/>
      <c r="I253" s="16">
        <v>29672.15</v>
      </c>
      <c r="J253" s="16">
        <v>29900</v>
      </c>
      <c r="K253" s="16">
        <v>27900</v>
      </c>
      <c r="L253" s="16">
        <v>22255.66</v>
      </c>
      <c r="M253" s="16">
        <f t="shared" si="14"/>
        <v>79.769390681003586</v>
      </c>
      <c r="N253" s="16">
        <f t="shared" si="15"/>
        <v>74.433645484949835</v>
      </c>
      <c r="O253" s="16">
        <f t="shared" si="16"/>
        <v>75.005215328178096</v>
      </c>
    </row>
    <row r="254" spans="1:15" x14ac:dyDescent="0.25">
      <c r="A254" s="14"/>
      <c r="B254" s="14"/>
      <c r="C254" s="14"/>
      <c r="D254" s="14"/>
      <c r="E254" s="15" t="s">
        <v>33</v>
      </c>
      <c r="F254" s="15" t="s">
        <v>34</v>
      </c>
      <c r="G254" s="15"/>
      <c r="H254" s="14"/>
      <c r="I254" s="16">
        <v>730.5</v>
      </c>
      <c r="J254" s="16">
        <v>0</v>
      </c>
      <c r="K254" s="16">
        <v>5000</v>
      </c>
      <c r="L254" s="16">
        <v>2013</v>
      </c>
      <c r="M254" s="16">
        <f t="shared" si="14"/>
        <v>40.26</v>
      </c>
      <c r="N254" s="16">
        <f t="shared" si="15"/>
        <v>0</v>
      </c>
      <c r="O254" s="16">
        <f t="shared" si="16"/>
        <v>275.56468172484603</v>
      </c>
    </row>
    <row r="255" spans="1:15" x14ac:dyDescent="0.25">
      <c r="A255" s="14"/>
      <c r="B255" s="14"/>
      <c r="C255" s="14"/>
      <c r="D255" s="14"/>
      <c r="E255" s="15" t="s">
        <v>21</v>
      </c>
      <c r="F255" s="15" t="s">
        <v>22</v>
      </c>
      <c r="G255" s="15"/>
      <c r="H255" s="14"/>
      <c r="I255" s="16">
        <v>9560.7000000000007</v>
      </c>
      <c r="J255" s="16">
        <v>15000</v>
      </c>
      <c r="K255" s="16">
        <v>10000</v>
      </c>
      <c r="L255" s="16">
        <v>488</v>
      </c>
      <c r="M255" s="16">
        <f t="shared" si="14"/>
        <v>4.88</v>
      </c>
      <c r="N255" s="16">
        <f t="shared" si="15"/>
        <v>3.253333333333333</v>
      </c>
      <c r="O255" s="16">
        <f t="shared" si="16"/>
        <v>5.1042287698599464</v>
      </c>
    </row>
    <row r="256" spans="1:15" x14ac:dyDescent="0.25">
      <c r="A256" s="14"/>
      <c r="B256" s="14"/>
      <c r="C256" s="14"/>
      <c r="D256" s="14"/>
      <c r="E256" s="15" t="s">
        <v>25</v>
      </c>
      <c r="F256" s="15" t="s">
        <v>26</v>
      </c>
      <c r="G256" s="15"/>
      <c r="H256" s="14"/>
      <c r="I256" s="16">
        <v>0</v>
      </c>
      <c r="J256" s="16">
        <v>100</v>
      </c>
      <c r="K256" s="16">
        <v>2100</v>
      </c>
      <c r="L256" s="16">
        <v>1936.4</v>
      </c>
      <c r="M256" s="16">
        <f t="shared" si="14"/>
        <v>92.209523809523816</v>
      </c>
      <c r="N256" s="16">
        <f t="shared" si="15"/>
        <v>1936.4</v>
      </c>
      <c r="O256" s="16">
        <f t="shared" si="16"/>
        <v>0</v>
      </c>
    </row>
    <row r="257" spans="1:15" x14ac:dyDescent="0.25">
      <c r="A257" s="8"/>
      <c r="B257" s="8"/>
      <c r="C257" s="9" t="s">
        <v>187</v>
      </c>
      <c r="D257" s="8"/>
      <c r="E257" s="8"/>
      <c r="F257" s="9" t="s">
        <v>188</v>
      </c>
      <c r="G257" s="9"/>
      <c r="H257" s="8"/>
      <c r="I257" s="10">
        <f t="shared" ref="I257:L258" si="19">+I258</f>
        <v>438.57</v>
      </c>
      <c r="J257" s="10">
        <f t="shared" si="19"/>
        <v>700</v>
      </c>
      <c r="K257" s="10">
        <f t="shared" si="19"/>
        <v>700</v>
      </c>
      <c r="L257" s="10">
        <f t="shared" si="19"/>
        <v>439.44</v>
      </c>
      <c r="M257" s="10">
        <f t="shared" si="14"/>
        <v>62.777142857142856</v>
      </c>
      <c r="N257" s="10">
        <f t="shared" si="15"/>
        <v>62.777142857142856</v>
      </c>
      <c r="O257" s="10">
        <f t="shared" si="16"/>
        <v>100.19837198166771</v>
      </c>
    </row>
    <row r="258" spans="1:15" x14ac:dyDescent="0.25">
      <c r="A258" s="11"/>
      <c r="B258" s="11"/>
      <c r="C258" s="11"/>
      <c r="D258" s="12" t="s">
        <v>16</v>
      </c>
      <c r="E258" s="11"/>
      <c r="F258" s="12"/>
      <c r="G258" s="12"/>
      <c r="H258" s="11"/>
      <c r="I258" s="13">
        <f t="shared" si="19"/>
        <v>438.57</v>
      </c>
      <c r="J258" s="13">
        <f t="shared" si="19"/>
        <v>700</v>
      </c>
      <c r="K258" s="13">
        <f t="shared" si="19"/>
        <v>700</v>
      </c>
      <c r="L258" s="13">
        <f t="shared" si="19"/>
        <v>439.44</v>
      </c>
      <c r="M258" s="13">
        <f t="shared" si="14"/>
        <v>62.777142857142856</v>
      </c>
      <c r="N258" s="13">
        <f t="shared" si="15"/>
        <v>62.777142857142856</v>
      </c>
      <c r="O258" s="13">
        <f t="shared" si="16"/>
        <v>100.19837198166771</v>
      </c>
    </row>
    <row r="259" spans="1:15" x14ac:dyDescent="0.25">
      <c r="A259" s="14"/>
      <c r="B259" s="14"/>
      <c r="C259" s="14"/>
      <c r="D259" s="14"/>
      <c r="E259" s="15" t="s">
        <v>29</v>
      </c>
      <c r="F259" s="15" t="s">
        <v>30</v>
      </c>
      <c r="G259" s="15"/>
      <c r="H259" s="14"/>
      <c r="I259" s="16">
        <v>438.57</v>
      </c>
      <c r="J259" s="16">
        <v>700</v>
      </c>
      <c r="K259" s="16">
        <v>700</v>
      </c>
      <c r="L259" s="16">
        <v>439.44</v>
      </c>
      <c r="M259" s="16">
        <f t="shared" si="14"/>
        <v>62.777142857142856</v>
      </c>
      <c r="N259" s="16">
        <f t="shared" si="15"/>
        <v>62.777142857142856</v>
      </c>
      <c r="O259" s="16">
        <f t="shared" si="16"/>
        <v>100.19837198166771</v>
      </c>
    </row>
    <row r="260" spans="1:15" x14ac:dyDescent="0.25">
      <c r="A260" s="8"/>
      <c r="B260" s="8"/>
      <c r="C260" s="9" t="s">
        <v>189</v>
      </c>
      <c r="D260" s="8"/>
      <c r="E260" s="8"/>
      <c r="F260" s="9" t="s">
        <v>190</v>
      </c>
      <c r="G260" s="9"/>
      <c r="H260" s="8"/>
      <c r="I260" s="10">
        <f t="shared" ref="I260:L261" si="20">+I261</f>
        <v>4723.95</v>
      </c>
      <c r="J260" s="10">
        <f t="shared" si="20"/>
        <v>5000</v>
      </c>
      <c r="K260" s="10">
        <f t="shared" si="20"/>
        <v>5000</v>
      </c>
      <c r="L260" s="10">
        <f t="shared" si="20"/>
        <v>3154.58</v>
      </c>
      <c r="M260" s="10">
        <f t="shared" si="14"/>
        <v>63.0916</v>
      </c>
      <c r="N260" s="10">
        <f t="shared" si="15"/>
        <v>63.0916</v>
      </c>
      <c r="O260" s="10">
        <f t="shared" si="16"/>
        <v>66.778437536383748</v>
      </c>
    </row>
    <row r="261" spans="1:15" x14ac:dyDescent="0.25">
      <c r="A261" s="11"/>
      <c r="B261" s="11"/>
      <c r="C261" s="11"/>
      <c r="D261" s="12" t="s">
        <v>16</v>
      </c>
      <c r="E261" s="11"/>
      <c r="F261" s="12"/>
      <c r="G261" s="12"/>
      <c r="H261" s="11"/>
      <c r="I261" s="13">
        <f t="shared" si="20"/>
        <v>4723.95</v>
      </c>
      <c r="J261" s="13">
        <f t="shared" si="20"/>
        <v>5000</v>
      </c>
      <c r="K261" s="13">
        <f t="shared" si="20"/>
        <v>5000</v>
      </c>
      <c r="L261" s="13">
        <f t="shared" si="20"/>
        <v>3154.58</v>
      </c>
      <c r="M261" s="13">
        <f t="shared" ref="M261:M324" si="21">IF(K261&lt;&gt;0,L261/K261*100,0)</f>
        <v>63.0916</v>
      </c>
      <c r="N261" s="13">
        <f t="shared" ref="N261:N324" si="22">IF(J261&lt;&gt;0,L261/J261*100,0)</f>
        <v>63.0916</v>
      </c>
      <c r="O261" s="13">
        <f t="shared" ref="O261:O324" si="23">IF(I261&lt;&gt;0,L261/I261*100,0)</f>
        <v>66.778437536383748</v>
      </c>
    </row>
    <row r="262" spans="1:15" x14ac:dyDescent="0.25">
      <c r="A262" s="14"/>
      <c r="B262" s="14"/>
      <c r="C262" s="14"/>
      <c r="D262" s="14"/>
      <c r="E262" s="15" t="s">
        <v>17</v>
      </c>
      <c r="F262" s="15" t="s">
        <v>18</v>
      </c>
      <c r="G262" s="15"/>
      <c r="H262" s="14"/>
      <c r="I262" s="16">
        <v>4723.95</v>
      </c>
      <c r="J262" s="16">
        <v>5000</v>
      </c>
      <c r="K262" s="16">
        <v>5000</v>
      </c>
      <c r="L262" s="16">
        <v>3154.58</v>
      </c>
      <c r="M262" s="16">
        <f t="shared" si="21"/>
        <v>63.0916</v>
      </c>
      <c r="N262" s="16">
        <f t="shared" si="22"/>
        <v>63.0916</v>
      </c>
      <c r="O262" s="16">
        <f t="shared" si="23"/>
        <v>66.778437536383748</v>
      </c>
    </row>
    <row r="263" spans="1:15" x14ac:dyDescent="0.25">
      <c r="A263" s="8"/>
      <c r="B263" s="8"/>
      <c r="C263" s="9" t="s">
        <v>191</v>
      </c>
      <c r="D263" s="8"/>
      <c r="E263" s="8"/>
      <c r="F263" s="9" t="s">
        <v>192</v>
      </c>
      <c r="G263" s="9"/>
      <c r="H263" s="8"/>
      <c r="I263" s="10">
        <f>+I264+I268</f>
        <v>361665.07</v>
      </c>
      <c r="J263" s="10">
        <f>+J264+J268</f>
        <v>300000</v>
      </c>
      <c r="K263" s="10">
        <f>+K264+K268</f>
        <v>255000</v>
      </c>
      <c r="L263" s="10">
        <f>+L264+L268</f>
        <v>234190.82</v>
      </c>
      <c r="M263" s="10">
        <f t="shared" si="21"/>
        <v>91.839537254901956</v>
      </c>
      <c r="N263" s="10">
        <f t="shared" si="22"/>
        <v>78.063606666666672</v>
      </c>
      <c r="O263" s="10">
        <f t="shared" si="23"/>
        <v>64.753507990141273</v>
      </c>
    </row>
    <row r="264" spans="1:15" x14ac:dyDescent="0.25">
      <c r="A264" s="11"/>
      <c r="B264" s="11"/>
      <c r="C264" s="11"/>
      <c r="D264" s="12" t="s">
        <v>16</v>
      </c>
      <c r="E264" s="11"/>
      <c r="F264" s="12"/>
      <c r="G264" s="12"/>
      <c r="H264" s="11"/>
      <c r="I264" s="13">
        <f>+I265+I266+I267</f>
        <v>223.60000000000002</v>
      </c>
      <c r="J264" s="13">
        <f>+J265+J266+J267</f>
        <v>0</v>
      </c>
      <c r="K264" s="13">
        <f>+K265+K266+K267</f>
        <v>0</v>
      </c>
      <c r="L264" s="13">
        <f>+L265+L266+L267</f>
        <v>0</v>
      </c>
      <c r="M264" s="13">
        <f t="shared" si="21"/>
        <v>0</v>
      </c>
      <c r="N264" s="13">
        <f t="shared" si="22"/>
        <v>0</v>
      </c>
      <c r="O264" s="13">
        <f t="shared" si="23"/>
        <v>0</v>
      </c>
    </row>
    <row r="265" spans="1:15" x14ac:dyDescent="0.25">
      <c r="A265" s="14"/>
      <c r="B265" s="14"/>
      <c r="C265" s="14"/>
      <c r="D265" s="14"/>
      <c r="E265" s="15" t="s">
        <v>17</v>
      </c>
      <c r="F265" s="15" t="s">
        <v>18</v>
      </c>
      <c r="G265" s="15"/>
      <c r="H265" s="14"/>
      <c r="I265" s="16">
        <v>199.96</v>
      </c>
      <c r="J265" s="16">
        <v>0</v>
      </c>
      <c r="K265" s="16">
        <v>0</v>
      </c>
      <c r="L265" s="16">
        <v>0</v>
      </c>
      <c r="M265" s="16">
        <f t="shared" si="21"/>
        <v>0</v>
      </c>
      <c r="N265" s="16">
        <f t="shared" si="22"/>
        <v>0</v>
      </c>
      <c r="O265" s="16">
        <f t="shared" si="23"/>
        <v>0</v>
      </c>
    </row>
    <row r="266" spans="1:15" x14ac:dyDescent="0.25">
      <c r="A266" s="14"/>
      <c r="B266" s="14"/>
      <c r="C266" s="14"/>
      <c r="D266" s="14"/>
      <c r="E266" s="15" t="s">
        <v>19</v>
      </c>
      <c r="F266" s="15" t="s">
        <v>20</v>
      </c>
      <c r="G266" s="15"/>
      <c r="H266" s="14"/>
      <c r="I266" s="16">
        <v>23.64</v>
      </c>
      <c r="J266" s="16">
        <v>0</v>
      </c>
      <c r="K266" s="16">
        <v>0</v>
      </c>
      <c r="L266" s="16">
        <v>0</v>
      </c>
      <c r="M266" s="16">
        <f t="shared" si="21"/>
        <v>0</v>
      </c>
      <c r="N266" s="16">
        <f t="shared" si="22"/>
        <v>0</v>
      </c>
      <c r="O266" s="16">
        <f t="shared" si="23"/>
        <v>0</v>
      </c>
    </row>
    <row r="267" spans="1:15" x14ac:dyDescent="0.25">
      <c r="A267" s="14"/>
      <c r="B267" s="14"/>
      <c r="C267" s="14"/>
      <c r="D267" s="14"/>
      <c r="E267" s="15" t="s">
        <v>137</v>
      </c>
      <c r="F267" s="15" t="s">
        <v>138</v>
      </c>
      <c r="G267" s="15"/>
      <c r="H267" s="14"/>
      <c r="I267" s="16">
        <v>0</v>
      </c>
      <c r="J267" s="16">
        <v>0</v>
      </c>
      <c r="K267" s="16">
        <v>0</v>
      </c>
      <c r="L267" s="16">
        <v>0</v>
      </c>
      <c r="M267" s="16">
        <f t="shared" si="21"/>
        <v>0</v>
      </c>
      <c r="N267" s="16">
        <f t="shared" si="22"/>
        <v>0</v>
      </c>
      <c r="O267" s="16">
        <f t="shared" si="23"/>
        <v>0</v>
      </c>
    </row>
    <row r="268" spans="1:15" x14ac:dyDescent="0.25">
      <c r="A268" s="11"/>
      <c r="B268" s="11"/>
      <c r="C268" s="11"/>
      <c r="D268" s="12" t="s">
        <v>193</v>
      </c>
      <c r="E268" s="11"/>
      <c r="F268" s="12" t="s">
        <v>192</v>
      </c>
      <c r="G268" s="12" t="s">
        <v>96</v>
      </c>
      <c r="H268" s="11"/>
      <c r="I268" s="13">
        <f>+I269+I270+I271+I272+I273+I274+I275</f>
        <v>361441.47000000003</v>
      </c>
      <c r="J268" s="13">
        <f>+J269+J270+J271+J272+J273+J274+J275</f>
        <v>300000</v>
      </c>
      <c r="K268" s="13">
        <f>+K269+K270+K271+K272+K273+K274+K275</f>
        <v>255000</v>
      </c>
      <c r="L268" s="13">
        <f>+L269+L270+L271+L272+L273+L274+L275</f>
        <v>234190.82</v>
      </c>
      <c r="M268" s="13">
        <f t="shared" si="21"/>
        <v>91.839537254901956</v>
      </c>
      <c r="N268" s="13">
        <f t="shared" si="22"/>
        <v>78.063606666666672</v>
      </c>
      <c r="O268" s="13">
        <f t="shared" si="23"/>
        <v>64.793566714964939</v>
      </c>
    </row>
    <row r="269" spans="1:15" x14ac:dyDescent="0.25">
      <c r="A269" s="14"/>
      <c r="B269" s="14"/>
      <c r="C269" s="14"/>
      <c r="D269" s="14"/>
      <c r="E269" s="15" t="s">
        <v>17</v>
      </c>
      <c r="F269" s="15" t="s">
        <v>18</v>
      </c>
      <c r="G269" s="15"/>
      <c r="H269" s="14"/>
      <c r="I269" s="16">
        <v>462.38</v>
      </c>
      <c r="J269" s="16">
        <v>20000</v>
      </c>
      <c r="K269" s="16">
        <v>19000</v>
      </c>
      <c r="L269" s="16">
        <v>79.3</v>
      </c>
      <c r="M269" s="16">
        <f t="shared" si="21"/>
        <v>0.41736842105263156</v>
      </c>
      <c r="N269" s="16">
        <f t="shared" si="22"/>
        <v>0.39649999999999996</v>
      </c>
      <c r="O269" s="16">
        <f t="shared" si="23"/>
        <v>17.150395778364118</v>
      </c>
    </row>
    <row r="270" spans="1:15" x14ac:dyDescent="0.25">
      <c r="A270" s="14"/>
      <c r="B270" s="14"/>
      <c r="C270" s="14"/>
      <c r="D270" s="14"/>
      <c r="E270" s="15" t="s">
        <v>33</v>
      </c>
      <c r="F270" s="15" t="s">
        <v>34</v>
      </c>
      <c r="G270" s="15"/>
      <c r="H270" s="14"/>
      <c r="I270" s="16">
        <v>0</v>
      </c>
      <c r="J270" s="16">
        <v>0</v>
      </c>
      <c r="K270" s="16">
        <v>1000</v>
      </c>
      <c r="L270" s="16">
        <v>610</v>
      </c>
      <c r="M270" s="16">
        <f t="shared" si="21"/>
        <v>61</v>
      </c>
      <c r="N270" s="16">
        <f t="shared" si="22"/>
        <v>0</v>
      </c>
      <c r="O270" s="16">
        <f t="shared" si="23"/>
        <v>0</v>
      </c>
    </row>
    <row r="271" spans="1:15" x14ac:dyDescent="0.25">
      <c r="A271" s="14"/>
      <c r="B271" s="14"/>
      <c r="C271" s="14"/>
      <c r="D271" s="14"/>
      <c r="E271" s="15" t="s">
        <v>19</v>
      </c>
      <c r="F271" s="15" t="s">
        <v>20</v>
      </c>
      <c r="G271" s="15"/>
      <c r="H271" s="14"/>
      <c r="I271" s="16">
        <v>26.02</v>
      </c>
      <c r="J271" s="16">
        <v>0</v>
      </c>
      <c r="K271" s="16">
        <v>0</v>
      </c>
      <c r="L271" s="16">
        <v>0</v>
      </c>
      <c r="M271" s="16">
        <f t="shared" si="21"/>
        <v>0</v>
      </c>
      <c r="N271" s="16">
        <f t="shared" si="22"/>
        <v>0</v>
      </c>
      <c r="O271" s="16">
        <f t="shared" si="23"/>
        <v>0</v>
      </c>
    </row>
    <row r="272" spans="1:15" x14ac:dyDescent="0.25">
      <c r="A272" s="14"/>
      <c r="B272" s="14"/>
      <c r="C272" s="14"/>
      <c r="D272" s="14"/>
      <c r="E272" s="15" t="s">
        <v>25</v>
      </c>
      <c r="F272" s="15" t="s">
        <v>26</v>
      </c>
      <c r="G272" s="15"/>
      <c r="H272" s="14"/>
      <c r="I272" s="16">
        <v>0</v>
      </c>
      <c r="J272" s="16">
        <v>2000</v>
      </c>
      <c r="K272" s="16">
        <v>2000</v>
      </c>
      <c r="L272" s="16">
        <v>1934.98</v>
      </c>
      <c r="M272" s="16">
        <f t="shared" si="21"/>
        <v>96.748999999999995</v>
      </c>
      <c r="N272" s="16">
        <f t="shared" si="22"/>
        <v>96.748999999999995</v>
      </c>
      <c r="O272" s="16">
        <f t="shared" si="23"/>
        <v>0</v>
      </c>
    </row>
    <row r="273" spans="1:15" x14ac:dyDescent="0.25">
      <c r="A273" s="14"/>
      <c r="B273" s="14"/>
      <c r="C273" s="14"/>
      <c r="D273" s="14"/>
      <c r="E273" s="15" t="s">
        <v>137</v>
      </c>
      <c r="F273" s="15" t="s">
        <v>138</v>
      </c>
      <c r="G273" s="15"/>
      <c r="H273" s="14"/>
      <c r="I273" s="16">
        <v>338177.26</v>
      </c>
      <c r="J273" s="16">
        <v>41000</v>
      </c>
      <c r="K273" s="16">
        <v>0</v>
      </c>
      <c r="L273" s="16">
        <v>0</v>
      </c>
      <c r="M273" s="16">
        <f t="shared" si="21"/>
        <v>0</v>
      </c>
      <c r="N273" s="16">
        <f t="shared" si="22"/>
        <v>0</v>
      </c>
      <c r="O273" s="16">
        <f t="shared" si="23"/>
        <v>0</v>
      </c>
    </row>
    <row r="274" spans="1:15" x14ac:dyDescent="0.25">
      <c r="A274" s="14"/>
      <c r="B274" s="14"/>
      <c r="C274" s="14"/>
      <c r="D274" s="14"/>
      <c r="E274" s="15" t="s">
        <v>139</v>
      </c>
      <c r="F274" s="15" t="s">
        <v>140</v>
      </c>
      <c r="G274" s="15"/>
      <c r="H274" s="14"/>
      <c r="I274" s="16">
        <v>0</v>
      </c>
      <c r="J274" s="16">
        <v>230000</v>
      </c>
      <c r="K274" s="16">
        <v>226000</v>
      </c>
      <c r="L274" s="16">
        <v>225073.41</v>
      </c>
      <c r="M274" s="16">
        <f t="shared" si="21"/>
        <v>99.590004424778769</v>
      </c>
      <c r="N274" s="16">
        <f t="shared" si="22"/>
        <v>97.858004347826082</v>
      </c>
      <c r="O274" s="16">
        <f t="shared" si="23"/>
        <v>0</v>
      </c>
    </row>
    <row r="275" spans="1:15" x14ac:dyDescent="0.25">
      <c r="A275" s="14"/>
      <c r="B275" s="14"/>
      <c r="C275" s="14"/>
      <c r="D275" s="14"/>
      <c r="E275" s="15" t="s">
        <v>111</v>
      </c>
      <c r="F275" s="15" t="s">
        <v>112</v>
      </c>
      <c r="G275" s="15"/>
      <c r="H275" s="14"/>
      <c r="I275" s="16">
        <v>22775.81</v>
      </c>
      <c r="J275" s="16">
        <v>7000</v>
      </c>
      <c r="K275" s="16">
        <v>7000</v>
      </c>
      <c r="L275" s="16">
        <v>6493.13</v>
      </c>
      <c r="M275" s="16">
        <f t="shared" si="21"/>
        <v>92.759</v>
      </c>
      <c r="N275" s="16">
        <f t="shared" si="22"/>
        <v>92.759</v>
      </c>
      <c r="O275" s="16">
        <f t="shared" si="23"/>
        <v>28.508887279969404</v>
      </c>
    </row>
    <row r="276" spans="1:15" x14ac:dyDescent="0.25">
      <c r="A276" s="8"/>
      <c r="B276" s="8"/>
      <c r="C276" s="9" t="s">
        <v>194</v>
      </c>
      <c r="D276" s="8"/>
      <c r="E276" s="8"/>
      <c r="F276" s="9" t="s">
        <v>195</v>
      </c>
      <c r="G276" s="9"/>
      <c r="H276" s="8"/>
      <c r="I276" s="10">
        <f>+I277</f>
        <v>46568.32</v>
      </c>
      <c r="J276" s="10">
        <f>+J277</f>
        <v>100000</v>
      </c>
      <c r="K276" s="10">
        <f>+K277</f>
        <v>106000</v>
      </c>
      <c r="L276" s="10">
        <f>+L277</f>
        <v>104438.87</v>
      </c>
      <c r="M276" s="10">
        <f t="shared" si="21"/>
        <v>98.527235849056609</v>
      </c>
      <c r="N276" s="10">
        <f t="shared" si="22"/>
        <v>104.43887000000001</v>
      </c>
      <c r="O276" s="10">
        <f t="shared" si="23"/>
        <v>224.27021202396821</v>
      </c>
    </row>
    <row r="277" spans="1:15" x14ac:dyDescent="0.25">
      <c r="A277" s="11"/>
      <c r="B277" s="11"/>
      <c r="C277" s="11"/>
      <c r="D277" s="12" t="s">
        <v>16</v>
      </c>
      <c r="E277" s="11"/>
      <c r="F277" s="12"/>
      <c r="G277" s="12"/>
      <c r="H277" s="11"/>
      <c r="I277" s="13">
        <f>+I278+I279+I280+I281</f>
        <v>46568.32</v>
      </c>
      <c r="J277" s="13">
        <f>+J278+J279+J280+J281</f>
        <v>100000</v>
      </c>
      <c r="K277" s="13">
        <f>+K278+K279+K280+K281</f>
        <v>106000</v>
      </c>
      <c r="L277" s="13">
        <f>+L278+L279+L280+L281</f>
        <v>104438.87</v>
      </c>
      <c r="M277" s="13">
        <f t="shared" si="21"/>
        <v>98.527235849056609</v>
      </c>
      <c r="N277" s="13">
        <f t="shared" si="22"/>
        <v>104.43887000000001</v>
      </c>
      <c r="O277" s="13">
        <f t="shared" si="23"/>
        <v>224.27021202396821</v>
      </c>
    </row>
    <row r="278" spans="1:15" x14ac:dyDescent="0.25">
      <c r="A278" s="14"/>
      <c r="B278" s="14"/>
      <c r="C278" s="14"/>
      <c r="D278" s="14"/>
      <c r="E278" s="15" t="s">
        <v>17</v>
      </c>
      <c r="F278" s="15" t="s">
        <v>18</v>
      </c>
      <c r="G278" s="15"/>
      <c r="H278" s="14"/>
      <c r="I278" s="16">
        <v>0</v>
      </c>
      <c r="J278" s="16">
        <v>0</v>
      </c>
      <c r="K278" s="16">
        <v>500</v>
      </c>
      <c r="L278" s="16">
        <v>488</v>
      </c>
      <c r="M278" s="16">
        <f t="shared" si="21"/>
        <v>97.6</v>
      </c>
      <c r="N278" s="16">
        <f t="shared" si="22"/>
        <v>0</v>
      </c>
      <c r="O278" s="16">
        <f t="shared" si="23"/>
        <v>0</v>
      </c>
    </row>
    <row r="279" spans="1:15" x14ac:dyDescent="0.25">
      <c r="A279" s="14"/>
      <c r="B279" s="14"/>
      <c r="C279" s="14"/>
      <c r="D279" s="14"/>
      <c r="E279" s="15" t="s">
        <v>21</v>
      </c>
      <c r="F279" s="15" t="s">
        <v>22</v>
      </c>
      <c r="G279" s="15"/>
      <c r="H279" s="14"/>
      <c r="I279" s="16">
        <v>46180.5</v>
      </c>
      <c r="J279" s="16">
        <v>100000</v>
      </c>
      <c r="K279" s="16">
        <v>104350</v>
      </c>
      <c r="L279" s="16">
        <v>102800.87</v>
      </c>
      <c r="M279" s="16">
        <f t="shared" si="21"/>
        <v>98.515448011499757</v>
      </c>
      <c r="N279" s="16">
        <f t="shared" si="22"/>
        <v>102.80087</v>
      </c>
      <c r="O279" s="16">
        <f t="shared" si="23"/>
        <v>222.60666298545922</v>
      </c>
    </row>
    <row r="280" spans="1:15" x14ac:dyDescent="0.25">
      <c r="A280" s="14"/>
      <c r="B280" s="14"/>
      <c r="C280" s="14"/>
      <c r="D280" s="14"/>
      <c r="E280" s="15" t="s">
        <v>25</v>
      </c>
      <c r="F280" s="15" t="s">
        <v>26</v>
      </c>
      <c r="G280" s="15"/>
      <c r="H280" s="14"/>
      <c r="I280" s="16">
        <v>387.82</v>
      </c>
      <c r="J280" s="16">
        <v>0</v>
      </c>
      <c r="K280" s="16">
        <v>0</v>
      </c>
      <c r="L280" s="16">
        <v>0</v>
      </c>
      <c r="M280" s="16">
        <f t="shared" si="21"/>
        <v>0</v>
      </c>
      <c r="N280" s="16">
        <f t="shared" si="22"/>
        <v>0</v>
      </c>
      <c r="O280" s="16">
        <f t="shared" si="23"/>
        <v>0</v>
      </c>
    </row>
    <row r="281" spans="1:15" x14ac:dyDescent="0.25">
      <c r="A281" s="14"/>
      <c r="B281" s="14"/>
      <c r="C281" s="14"/>
      <c r="D281" s="14"/>
      <c r="E281" s="15" t="s">
        <v>111</v>
      </c>
      <c r="F281" s="15" t="s">
        <v>112</v>
      </c>
      <c r="G281" s="15"/>
      <c r="H281" s="14"/>
      <c r="I281" s="16">
        <v>0</v>
      </c>
      <c r="J281" s="16">
        <v>0</v>
      </c>
      <c r="K281" s="16">
        <v>1150</v>
      </c>
      <c r="L281" s="16">
        <v>1150</v>
      </c>
      <c r="M281" s="16">
        <f t="shared" si="21"/>
        <v>100</v>
      </c>
      <c r="N281" s="16">
        <f t="shared" si="22"/>
        <v>0</v>
      </c>
      <c r="O281" s="16">
        <f t="shared" si="23"/>
        <v>0</v>
      </c>
    </row>
    <row r="282" spans="1:15" x14ac:dyDescent="0.25">
      <c r="A282" s="5"/>
      <c r="B282" s="6" t="s">
        <v>196</v>
      </c>
      <c r="C282" s="5"/>
      <c r="D282" s="5"/>
      <c r="E282" s="5"/>
      <c r="F282" s="6" t="s">
        <v>197</v>
      </c>
      <c r="G282" s="6"/>
      <c r="H282" s="5"/>
      <c r="I282" s="7">
        <f>+I283</f>
        <v>23946.09</v>
      </c>
      <c r="J282" s="7">
        <f>+J283</f>
        <v>120000</v>
      </c>
      <c r="K282" s="7">
        <f>+K283</f>
        <v>102000</v>
      </c>
      <c r="L282" s="7">
        <f>+L283</f>
        <v>20975.54</v>
      </c>
      <c r="M282" s="7">
        <f t="shared" si="21"/>
        <v>20.564254901960783</v>
      </c>
      <c r="N282" s="7">
        <f t="shared" si="22"/>
        <v>17.479616666666669</v>
      </c>
      <c r="O282" s="7">
        <f t="shared" si="23"/>
        <v>87.594843249983612</v>
      </c>
    </row>
    <row r="283" spans="1:15" x14ac:dyDescent="0.25">
      <c r="A283" s="8"/>
      <c r="B283" s="8"/>
      <c r="C283" s="9" t="s">
        <v>198</v>
      </c>
      <c r="D283" s="8"/>
      <c r="E283" s="8"/>
      <c r="F283" s="9" t="s">
        <v>199</v>
      </c>
      <c r="G283" s="9"/>
      <c r="H283" s="8"/>
      <c r="I283" s="10">
        <f>+I284+I288+I290+I292</f>
        <v>23946.09</v>
      </c>
      <c r="J283" s="10">
        <f>+J284+J288+J290+J292</f>
        <v>120000</v>
      </c>
      <c r="K283" s="10">
        <f>+K284+K288+K290+K292</f>
        <v>102000</v>
      </c>
      <c r="L283" s="10">
        <f>+L284+L288+L290+L292</f>
        <v>20975.54</v>
      </c>
      <c r="M283" s="10">
        <f t="shared" si="21"/>
        <v>20.564254901960783</v>
      </c>
      <c r="N283" s="10">
        <f t="shared" si="22"/>
        <v>17.479616666666669</v>
      </c>
      <c r="O283" s="10">
        <f t="shared" si="23"/>
        <v>87.594843249983612</v>
      </c>
    </row>
    <row r="284" spans="1:15" x14ac:dyDescent="0.25">
      <c r="A284" s="11"/>
      <c r="B284" s="11"/>
      <c r="C284" s="11"/>
      <c r="D284" s="12" t="s">
        <v>16</v>
      </c>
      <c r="E284" s="11"/>
      <c r="F284" s="12"/>
      <c r="G284" s="12"/>
      <c r="H284" s="11"/>
      <c r="I284" s="13">
        <f>+I285+I286+I287</f>
        <v>7594.38</v>
      </c>
      <c r="J284" s="13">
        <f>+J285+J286+J287</f>
        <v>25000</v>
      </c>
      <c r="K284" s="13">
        <f>+K285+K286+K287</f>
        <v>25000</v>
      </c>
      <c r="L284" s="13">
        <f>+L285+L286+L287</f>
        <v>16576.86</v>
      </c>
      <c r="M284" s="13">
        <f t="shared" si="21"/>
        <v>66.30744</v>
      </c>
      <c r="N284" s="13">
        <f t="shared" si="22"/>
        <v>66.30744</v>
      </c>
      <c r="O284" s="13">
        <f t="shared" si="23"/>
        <v>218.27798977665066</v>
      </c>
    </row>
    <row r="285" spans="1:15" x14ac:dyDescent="0.25">
      <c r="A285" s="14"/>
      <c r="B285" s="14"/>
      <c r="C285" s="14"/>
      <c r="D285" s="14"/>
      <c r="E285" s="15" t="s">
        <v>17</v>
      </c>
      <c r="F285" s="15" t="s">
        <v>18</v>
      </c>
      <c r="G285" s="15"/>
      <c r="H285" s="14"/>
      <c r="I285" s="16">
        <v>7458.93</v>
      </c>
      <c r="J285" s="16">
        <v>10000</v>
      </c>
      <c r="K285" s="16">
        <v>13000</v>
      </c>
      <c r="L285" s="16">
        <v>12489.86</v>
      </c>
      <c r="M285" s="16">
        <f t="shared" si="21"/>
        <v>96.075846153846157</v>
      </c>
      <c r="N285" s="16">
        <f t="shared" si="22"/>
        <v>124.89860000000002</v>
      </c>
      <c r="O285" s="16">
        <f t="shared" si="23"/>
        <v>167.44841418273131</v>
      </c>
    </row>
    <row r="286" spans="1:15" x14ac:dyDescent="0.25">
      <c r="A286" s="14"/>
      <c r="B286" s="14"/>
      <c r="C286" s="14"/>
      <c r="D286" s="14"/>
      <c r="E286" s="15" t="s">
        <v>21</v>
      </c>
      <c r="F286" s="15" t="s">
        <v>22</v>
      </c>
      <c r="G286" s="15"/>
      <c r="H286" s="14"/>
      <c r="I286" s="16">
        <v>135.44999999999999</v>
      </c>
      <c r="J286" s="16">
        <v>15000</v>
      </c>
      <c r="K286" s="16">
        <v>7000</v>
      </c>
      <c r="L286" s="16">
        <v>0</v>
      </c>
      <c r="M286" s="16">
        <f t="shared" si="21"/>
        <v>0</v>
      </c>
      <c r="N286" s="16">
        <f t="shared" si="22"/>
        <v>0</v>
      </c>
      <c r="O286" s="16">
        <f t="shared" si="23"/>
        <v>0</v>
      </c>
    </row>
    <row r="287" spans="1:15" x14ac:dyDescent="0.25">
      <c r="A287" s="14"/>
      <c r="B287" s="14"/>
      <c r="C287" s="14"/>
      <c r="D287" s="14"/>
      <c r="E287" s="15" t="s">
        <v>111</v>
      </c>
      <c r="F287" s="15" t="s">
        <v>112</v>
      </c>
      <c r="G287" s="15"/>
      <c r="H287" s="14"/>
      <c r="I287" s="16">
        <v>0</v>
      </c>
      <c r="J287" s="16">
        <v>0</v>
      </c>
      <c r="K287" s="16">
        <v>5000</v>
      </c>
      <c r="L287" s="16">
        <v>4087</v>
      </c>
      <c r="M287" s="16">
        <f t="shared" si="21"/>
        <v>81.739999999999995</v>
      </c>
      <c r="N287" s="16">
        <f t="shared" si="22"/>
        <v>0</v>
      </c>
      <c r="O287" s="16">
        <f t="shared" si="23"/>
        <v>0</v>
      </c>
    </row>
    <row r="288" spans="1:15" x14ac:dyDescent="0.25">
      <c r="A288" s="11"/>
      <c r="B288" s="11"/>
      <c r="C288" s="11"/>
      <c r="D288" s="12" t="s">
        <v>200</v>
      </c>
      <c r="E288" s="11"/>
      <c r="F288" s="12" t="s">
        <v>201</v>
      </c>
      <c r="G288" s="12" t="s">
        <v>96</v>
      </c>
      <c r="H288" s="11"/>
      <c r="I288" s="13">
        <f>+I289</f>
        <v>9946.7099999999991</v>
      </c>
      <c r="J288" s="13">
        <f>+J289</f>
        <v>0</v>
      </c>
      <c r="K288" s="13">
        <f>+K289</f>
        <v>0</v>
      </c>
      <c r="L288" s="13">
        <f>+L289</f>
        <v>0</v>
      </c>
      <c r="M288" s="13">
        <f t="shared" si="21"/>
        <v>0</v>
      </c>
      <c r="N288" s="13">
        <f t="shared" si="22"/>
        <v>0</v>
      </c>
      <c r="O288" s="13">
        <f t="shared" si="23"/>
        <v>0</v>
      </c>
    </row>
    <row r="289" spans="1:15" x14ac:dyDescent="0.25">
      <c r="A289" s="14"/>
      <c r="B289" s="14"/>
      <c r="C289" s="14"/>
      <c r="D289" s="14"/>
      <c r="E289" s="15" t="s">
        <v>21</v>
      </c>
      <c r="F289" s="15" t="s">
        <v>22</v>
      </c>
      <c r="G289" s="15"/>
      <c r="H289" s="14"/>
      <c r="I289" s="16">
        <v>9946.7099999999991</v>
      </c>
      <c r="J289" s="16">
        <v>0</v>
      </c>
      <c r="K289" s="16">
        <v>0</v>
      </c>
      <c r="L289" s="16">
        <v>0</v>
      </c>
      <c r="M289" s="16">
        <f t="shared" si="21"/>
        <v>0</v>
      </c>
      <c r="N289" s="16">
        <f t="shared" si="22"/>
        <v>0</v>
      </c>
      <c r="O289" s="16">
        <f t="shared" si="23"/>
        <v>0</v>
      </c>
    </row>
    <row r="290" spans="1:15" x14ac:dyDescent="0.25">
      <c r="A290" s="11"/>
      <c r="B290" s="11"/>
      <c r="C290" s="11"/>
      <c r="D290" s="12" t="s">
        <v>202</v>
      </c>
      <c r="E290" s="11"/>
      <c r="F290" s="12" t="s">
        <v>203</v>
      </c>
      <c r="G290" s="12" t="s">
        <v>96</v>
      </c>
      <c r="H290" s="11"/>
      <c r="I290" s="13">
        <f>+I291</f>
        <v>6405</v>
      </c>
      <c r="J290" s="13">
        <f>+J291</f>
        <v>0</v>
      </c>
      <c r="K290" s="13">
        <f>+K291</f>
        <v>0</v>
      </c>
      <c r="L290" s="13">
        <f>+L291</f>
        <v>0</v>
      </c>
      <c r="M290" s="13">
        <f t="shared" si="21"/>
        <v>0</v>
      </c>
      <c r="N290" s="13">
        <f t="shared" si="22"/>
        <v>0</v>
      </c>
      <c r="O290" s="13">
        <f t="shared" si="23"/>
        <v>0</v>
      </c>
    </row>
    <row r="291" spans="1:15" x14ac:dyDescent="0.25">
      <c r="A291" s="14"/>
      <c r="B291" s="14"/>
      <c r="C291" s="14"/>
      <c r="D291" s="14"/>
      <c r="E291" s="15" t="s">
        <v>17</v>
      </c>
      <c r="F291" s="15" t="s">
        <v>18</v>
      </c>
      <c r="G291" s="15"/>
      <c r="H291" s="14"/>
      <c r="I291" s="16">
        <v>6405</v>
      </c>
      <c r="J291" s="16">
        <v>0</v>
      </c>
      <c r="K291" s="16">
        <v>0</v>
      </c>
      <c r="L291" s="16">
        <v>0</v>
      </c>
      <c r="M291" s="16">
        <f t="shared" si="21"/>
        <v>0</v>
      </c>
      <c r="N291" s="16">
        <f t="shared" si="22"/>
        <v>0</v>
      </c>
      <c r="O291" s="16">
        <f t="shared" si="23"/>
        <v>0</v>
      </c>
    </row>
    <row r="292" spans="1:15" x14ac:dyDescent="0.25">
      <c r="A292" s="11"/>
      <c r="B292" s="11"/>
      <c r="C292" s="11"/>
      <c r="D292" s="12" t="s">
        <v>204</v>
      </c>
      <c r="E292" s="11"/>
      <c r="F292" s="12" t="s">
        <v>205</v>
      </c>
      <c r="G292" s="12" t="s">
        <v>96</v>
      </c>
      <c r="H292" s="11"/>
      <c r="I292" s="13">
        <f>+I293+I294</f>
        <v>0</v>
      </c>
      <c r="J292" s="13">
        <f>+J293+J294</f>
        <v>95000</v>
      </c>
      <c r="K292" s="13">
        <f>+K293+K294</f>
        <v>77000</v>
      </c>
      <c r="L292" s="13">
        <f>+L293+L294</f>
        <v>4398.68</v>
      </c>
      <c r="M292" s="13">
        <f t="shared" si="21"/>
        <v>5.7125714285714286</v>
      </c>
      <c r="N292" s="13">
        <f t="shared" si="22"/>
        <v>4.6301894736842115</v>
      </c>
      <c r="O292" s="13">
        <f t="shared" si="23"/>
        <v>0</v>
      </c>
    </row>
    <row r="293" spans="1:15" x14ac:dyDescent="0.25">
      <c r="A293" s="14"/>
      <c r="B293" s="14"/>
      <c r="C293" s="14"/>
      <c r="D293" s="14"/>
      <c r="E293" s="15" t="s">
        <v>139</v>
      </c>
      <c r="F293" s="15" t="s">
        <v>140</v>
      </c>
      <c r="G293" s="15"/>
      <c r="H293" s="14"/>
      <c r="I293" s="16">
        <v>0</v>
      </c>
      <c r="J293" s="16">
        <v>75000</v>
      </c>
      <c r="K293" s="16">
        <v>57000</v>
      </c>
      <c r="L293" s="16">
        <v>0</v>
      </c>
      <c r="M293" s="16">
        <f t="shared" si="21"/>
        <v>0</v>
      </c>
      <c r="N293" s="16">
        <f t="shared" si="22"/>
        <v>0</v>
      </c>
      <c r="O293" s="16">
        <f t="shared" si="23"/>
        <v>0</v>
      </c>
    </row>
    <row r="294" spans="1:15" x14ac:dyDescent="0.25">
      <c r="A294" s="14"/>
      <c r="B294" s="14"/>
      <c r="C294" s="14"/>
      <c r="D294" s="14"/>
      <c r="E294" s="15" t="s">
        <v>111</v>
      </c>
      <c r="F294" s="15" t="s">
        <v>112</v>
      </c>
      <c r="G294" s="15"/>
      <c r="H294" s="14"/>
      <c r="I294" s="16">
        <v>0</v>
      </c>
      <c r="J294" s="16">
        <v>20000</v>
      </c>
      <c r="K294" s="16">
        <v>20000</v>
      </c>
      <c r="L294" s="16">
        <v>4398.68</v>
      </c>
      <c r="M294" s="16">
        <f t="shared" si="21"/>
        <v>21.993400000000001</v>
      </c>
      <c r="N294" s="16">
        <f t="shared" si="22"/>
        <v>21.993400000000001</v>
      </c>
      <c r="O294" s="16">
        <f t="shared" si="23"/>
        <v>0</v>
      </c>
    </row>
    <row r="295" spans="1:15" x14ac:dyDescent="0.25">
      <c r="A295" s="5"/>
      <c r="B295" s="6" t="s">
        <v>206</v>
      </c>
      <c r="C295" s="5"/>
      <c r="D295" s="5"/>
      <c r="E295" s="5"/>
      <c r="F295" s="6" t="s">
        <v>207</v>
      </c>
      <c r="G295" s="6"/>
      <c r="H295" s="5"/>
      <c r="I295" s="7">
        <f>+I296+I301+I326+I332+I352+I357+I362</f>
        <v>1785539.5999999999</v>
      </c>
      <c r="J295" s="7">
        <f>+J296+J301+J326+J332+J352+J357+J362</f>
        <v>1847500</v>
      </c>
      <c r="K295" s="7">
        <f>+K296+K301+K326+K332+K352+K357+K362</f>
        <v>1837600</v>
      </c>
      <c r="L295" s="7">
        <f>+L296+L301+L326+L332+L352+L357+L362</f>
        <v>1530387.16</v>
      </c>
      <c r="M295" s="7">
        <f t="shared" si="21"/>
        <v>83.281843709185893</v>
      </c>
      <c r="N295" s="7">
        <f t="shared" si="22"/>
        <v>82.835570230040588</v>
      </c>
      <c r="O295" s="7">
        <f t="shared" si="23"/>
        <v>85.710065461443705</v>
      </c>
    </row>
    <row r="296" spans="1:15" x14ac:dyDescent="0.25">
      <c r="A296" s="8"/>
      <c r="B296" s="8"/>
      <c r="C296" s="9" t="s">
        <v>208</v>
      </c>
      <c r="D296" s="8"/>
      <c r="E296" s="8"/>
      <c r="F296" s="9" t="s">
        <v>209</v>
      </c>
      <c r="G296" s="9"/>
      <c r="H296" s="8"/>
      <c r="I296" s="10">
        <f>+I297</f>
        <v>749.96</v>
      </c>
      <c r="J296" s="10">
        <f>+J297</f>
        <v>10000</v>
      </c>
      <c r="K296" s="10">
        <f>+K297</f>
        <v>10000</v>
      </c>
      <c r="L296" s="10">
        <f>+L297</f>
        <v>1230.96</v>
      </c>
      <c r="M296" s="10">
        <f t="shared" si="21"/>
        <v>12.3096</v>
      </c>
      <c r="N296" s="10">
        <f t="shared" si="22"/>
        <v>12.3096</v>
      </c>
      <c r="O296" s="10">
        <f t="shared" si="23"/>
        <v>164.13675396021122</v>
      </c>
    </row>
    <row r="297" spans="1:15" x14ac:dyDescent="0.25">
      <c r="A297" s="11"/>
      <c r="B297" s="11"/>
      <c r="C297" s="11"/>
      <c r="D297" s="12" t="s">
        <v>16</v>
      </c>
      <c r="E297" s="11"/>
      <c r="F297" s="12"/>
      <c r="G297" s="12"/>
      <c r="H297" s="11"/>
      <c r="I297" s="13">
        <f>+I298+I299+I300</f>
        <v>749.96</v>
      </c>
      <c r="J297" s="13">
        <f>+J298+J299+J300</f>
        <v>10000</v>
      </c>
      <c r="K297" s="13">
        <f>+K298+K299+K300</f>
        <v>10000</v>
      </c>
      <c r="L297" s="13">
        <f>+L298+L299+L300</f>
        <v>1230.96</v>
      </c>
      <c r="M297" s="13">
        <f t="shared" si="21"/>
        <v>12.3096</v>
      </c>
      <c r="N297" s="13">
        <f t="shared" si="22"/>
        <v>12.3096</v>
      </c>
      <c r="O297" s="13">
        <f t="shared" si="23"/>
        <v>164.13675396021122</v>
      </c>
    </row>
    <row r="298" spans="1:15" x14ac:dyDescent="0.25">
      <c r="A298" s="14"/>
      <c r="B298" s="14"/>
      <c r="C298" s="14"/>
      <c r="D298" s="14"/>
      <c r="E298" s="15" t="s">
        <v>17</v>
      </c>
      <c r="F298" s="15" t="s">
        <v>18</v>
      </c>
      <c r="G298" s="15"/>
      <c r="H298" s="14"/>
      <c r="I298" s="16">
        <v>0</v>
      </c>
      <c r="J298" s="16">
        <v>0</v>
      </c>
      <c r="K298" s="16">
        <v>2000</v>
      </c>
      <c r="L298" s="16">
        <v>1230.96</v>
      </c>
      <c r="M298" s="16">
        <f t="shared" si="21"/>
        <v>61.548000000000002</v>
      </c>
      <c r="N298" s="16">
        <f t="shared" si="22"/>
        <v>0</v>
      </c>
      <c r="O298" s="16">
        <f t="shared" si="23"/>
        <v>0</v>
      </c>
    </row>
    <row r="299" spans="1:15" x14ac:dyDescent="0.25">
      <c r="A299" s="14"/>
      <c r="B299" s="14"/>
      <c r="C299" s="14"/>
      <c r="D299" s="14"/>
      <c r="E299" s="15" t="s">
        <v>21</v>
      </c>
      <c r="F299" s="15" t="s">
        <v>22</v>
      </c>
      <c r="G299" s="15"/>
      <c r="H299" s="14"/>
      <c r="I299" s="16">
        <v>749.96</v>
      </c>
      <c r="J299" s="16">
        <v>2000</v>
      </c>
      <c r="K299" s="16">
        <v>2000</v>
      </c>
      <c r="L299" s="16">
        <v>0</v>
      </c>
      <c r="M299" s="16">
        <f t="shared" si="21"/>
        <v>0</v>
      </c>
      <c r="N299" s="16">
        <f t="shared" si="22"/>
        <v>0</v>
      </c>
      <c r="O299" s="16">
        <f t="shared" si="23"/>
        <v>0</v>
      </c>
    </row>
    <row r="300" spans="1:15" x14ac:dyDescent="0.25">
      <c r="A300" s="14"/>
      <c r="B300" s="14"/>
      <c r="C300" s="14"/>
      <c r="D300" s="14"/>
      <c r="E300" s="15" t="s">
        <v>137</v>
      </c>
      <c r="F300" s="15" t="s">
        <v>138</v>
      </c>
      <c r="G300" s="15"/>
      <c r="H300" s="14"/>
      <c r="I300" s="16">
        <v>0</v>
      </c>
      <c r="J300" s="16">
        <v>8000</v>
      </c>
      <c r="K300" s="16">
        <v>6000</v>
      </c>
      <c r="L300" s="16">
        <v>0</v>
      </c>
      <c r="M300" s="16">
        <f t="shared" si="21"/>
        <v>0</v>
      </c>
      <c r="N300" s="16">
        <f t="shared" si="22"/>
        <v>0</v>
      </c>
      <c r="O300" s="16">
        <f t="shared" si="23"/>
        <v>0</v>
      </c>
    </row>
    <row r="301" spans="1:15" x14ac:dyDescent="0.25">
      <c r="A301" s="8"/>
      <c r="B301" s="8"/>
      <c r="C301" s="9" t="s">
        <v>210</v>
      </c>
      <c r="D301" s="8"/>
      <c r="E301" s="8"/>
      <c r="F301" s="9" t="s">
        <v>211</v>
      </c>
      <c r="G301" s="9"/>
      <c r="H301" s="8"/>
      <c r="I301" s="10">
        <f>+I302+I309+I312+I315+I317+I319</f>
        <v>260774.42</v>
      </c>
      <c r="J301" s="10">
        <f>+J302+J309+J312+J315+J317+J319</f>
        <v>338000</v>
      </c>
      <c r="K301" s="10">
        <f>+K302+K309+K312+K315+K317+K319</f>
        <v>338000</v>
      </c>
      <c r="L301" s="10">
        <f>+L302+L309+L312+L315+L317+L319</f>
        <v>304404.57999999996</v>
      </c>
      <c r="M301" s="10">
        <f t="shared" si="21"/>
        <v>90.06052662721892</v>
      </c>
      <c r="N301" s="10">
        <f t="shared" si="22"/>
        <v>90.06052662721892</v>
      </c>
      <c r="O301" s="10">
        <f t="shared" si="23"/>
        <v>116.73099685160835</v>
      </c>
    </row>
    <row r="302" spans="1:15" x14ac:dyDescent="0.25">
      <c r="A302" s="11"/>
      <c r="B302" s="11"/>
      <c r="C302" s="11"/>
      <c r="D302" s="12" t="s">
        <v>16</v>
      </c>
      <c r="E302" s="11"/>
      <c r="F302" s="12"/>
      <c r="G302" s="12"/>
      <c r="H302" s="11"/>
      <c r="I302" s="13">
        <f>+I303+I304+I305+I306+I307+I308</f>
        <v>227615.21000000002</v>
      </c>
      <c r="J302" s="13">
        <f>+J303+J304+J305+J306+J307+J308</f>
        <v>162000</v>
      </c>
      <c r="K302" s="13">
        <f>+K303+K304+K305+K306+K307+K308</f>
        <v>162000</v>
      </c>
      <c r="L302" s="13">
        <f>+L303+L304+L305+L306+L307+L308</f>
        <v>142196.15</v>
      </c>
      <c r="M302" s="13">
        <f t="shared" si="21"/>
        <v>87.775401234567894</v>
      </c>
      <c r="N302" s="13">
        <f t="shared" si="22"/>
        <v>87.775401234567894</v>
      </c>
      <c r="O302" s="13">
        <f t="shared" si="23"/>
        <v>62.472165194935783</v>
      </c>
    </row>
    <row r="303" spans="1:15" x14ac:dyDescent="0.25">
      <c r="A303" s="14"/>
      <c r="B303" s="14"/>
      <c r="C303" s="14"/>
      <c r="D303" s="14"/>
      <c r="E303" s="15" t="s">
        <v>17</v>
      </c>
      <c r="F303" s="15" t="s">
        <v>18</v>
      </c>
      <c r="G303" s="15"/>
      <c r="H303" s="14"/>
      <c r="I303" s="16">
        <v>6702</v>
      </c>
      <c r="J303" s="16">
        <v>0</v>
      </c>
      <c r="K303" s="16">
        <v>0</v>
      </c>
      <c r="L303" s="16">
        <v>0</v>
      </c>
      <c r="M303" s="16">
        <f t="shared" si="21"/>
        <v>0</v>
      </c>
      <c r="N303" s="16">
        <f t="shared" si="22"/>
        <v>0</v>
      </c>
      <c r="O303" s="16">
        <f t="shared" si="23"/>
        <v>0</v>
      </c>
    </row>
    <row r="304" spans="1:15" x14ac:dyDescent="0.25">
      <c r="A304" s="14"/>
      <c r="B304" s="14"/>
      <c r="C304" s="14"/>
      <c r="D304" s="14"/>
      <c r="E304" s="15" t="s">
        <v>19</v>
      </c>
      <c r="F304" s="15" t="s">
        <v>20</v>
      </c>
      <c r="G304" s="15"/>
      <c r="H304" s="14"/>
      <c r="I304" s="16">
        <v>119163.31</v>
      </c>
      <c r="J304" s="16">
        <v>100000</v>
      </c>
      <c r="K304" s="16">
        <v>105400</v>
      </c>
      <c r="L304" s="16">
        <v>105396.79</v>
      </c>
      <c r="M304" s="16">
        <f t="shared" si="21"/>
        <v>99.996954459203025</v>
      </c>
      <c r="N304" s="16">
        <f t="shared" si="22"/>
        <v>105.39679</v>
      </c>
      <c r="O304" s="16">
        <f t="shared" si="23"/>
        <v>88.447350111372373</v>
      </c>
    </row>
    <row r="305" spans="1:15" x14ac:dyDescent="0.25">
      <c r="A305" s="14"/>
      <c r="B305" s="14"/>
      <c r="C305" s="14"/>
      <c r="D305" s="14"/>
      <c r="E305" s="15" t="s">
        <v>21</v>
      </c>
      <c r="F305" s="15" t="s">
        <v>22</v>
      </c>
      <c r="G305" s="15"/>
      <c r="H305" s="14"/>
      <c r="I305" s="16">
        <v>70629.16</v>
      </c>
      <c r="J305" s="16">
        <v>60000</v>
      </c>
      <c r="K305" s="16">
        <v>52300</v>
      </c>
      <c r="L305" s="16">
        <v>32746.54</v>
      </c>
      <c r="M305" s="16">
        <f t="shared" si="21"/>
        <v>62.612887189292543</v>
      </c>
      <c r="N305" s="16">
        <f t="shared" si="22"/>
        <v>54.577566666666669</v>
      </c>
      <c r="O305" s="16">
        <f t="shared" si="23"/>
        <v>46.364051335170913</v>
      </c>
    </row>
    <row r="306" spans="1:15" x14ac:dyDescent="0.25">
      <c r="A306" s="14"/>
      <c r="B306" s="14"/>
      <c r="C306" s="14"/>
      <c r="D306" s="14"/>
      <c r="E306" s="15" t="s">
        <v>137</v>
      </c>
      <c r="F306" s="15" t="s">
        <v>138</v>
      </c>
      <c r="G306" s="15"/>
      <c r="H306" s="14"/>
      <c r="I306" s="16">
        <v>5739.75</v>
      </c>
      <c r="J306" s="16">
        <v>0</v>
      </c>
      <c r="K306" s="16">
        <v>1300</v>
      </c>
      <c r="L306" s="16">
        <v>1209.8499999999999</v>
      </c>
      <c r="M306" s="16">
        <f t="shared" si="21"/>
        <v>93.065384615384602</v>
      </c>
      <c r="N306" s="16">
        <f t="shared" si="22"/>
        <v>0</v>
      </c>
      <c r="O306" s="16">
        <f t="shared" si="23"/>
        <v>21.078444183109017</v>
      </c>
    </row>
    <row r="307" spans="1:15" x14ac:dyDescent="0.25">
      <c r="A307" s="14"/>
      <c r="B307" s="14"/>
      <c r="C307" s="14"/>
      <c r="D307" s="14"/>
      <c r="E307" s="15" t="s">
        <v>139</v>
      </c>
      <c r="F307" s="15" t="s">
        <v>140</v>
      </c>
      <c r="G307" s="15"/>
      <c r="H307" s="14"/>
      <c r="I307" s="16">
        <v>22885.95</v>
      </c>
      <c r="J307" s="16">
        <v>0</v>
      </c>
      <c r="K307" s="16">
        <v>0</v>
      </c>
      <c r="L307" s="16">
        <v>0</v>
      </c>
      <c r="M307" s="16">
        <f t="shared" si="21"/>
        <v>0</v>
      </c>
      <c r="N307" s="16">
        <f t="shared" si="22"/>
        <v>0</v>
      </c>
      <c r="O307" s="16">
        <f t="shared" si="23"/>
        <v>0</v>
      </c>
    </row>
    <row r="308" spans="1:15" x14ac:dyDescent="0.25">
      <c r="A308" s="14"/>
      <c r="B308" s="14"/>
      <c r="C308" s="14"/>
      <c r="D308" s="14"/>
      <c r="E308" s="15" t="s">
        <v>111</v>
      </c>
      <c r="F308" s="15" t="s">
        <v>112</v>
      </c>
      <c r="G308" s="15"/>
      <c r="H308" s="14"/>
      <c r="I308" s="16">
        <v>2495.04</v>
      </c>
      <c r="J308" s="16">
        <v>2000</v>
      </c>
      <c r="K308" s="16">
        <v>3000</v>
      </c>
      <c r="L308" s="16">
        <v>2842.97</v>
      </c>
      <c r="M308" s="16">
        <f t="shared" si="21"/>
        <v>94.765666666666661</v>
      </c>
      <c r="N308" s="16">
        <f t="shared" si="22"/>
        <v>142.14849999999998</v>
      </c>
      <c r="O308" s="16">
        <f t="shared" si="23"/>
        <v>113.94486661536487</v>
      </c>
    </row>
    <row r="309" spans="1:15" x14ac:dyDescent="0.25">
      <c r="A309" s="11"/>
      <c r="B309" s="11"/>
      <c r="C309" s="11"/>
      <c r="D309" s="12" t="s">
        <v>212</v>
      </c>
      <c r="E309" s="11"/>
      <c r="F309" s="12" t="s">
        <v>213</v>
      </c>
      <c r="G309" s="12" t="s">
        <v>96</v>
      </c>
      <c r="H309" s="11"/>
      <c r="I309" s="13">
        <f>+I310+I311</f>
        <v>0</v>
      </c>
      <c r="J309" s="13">
        <f>+J310+J311</f>
        <v>4000</v>
      </c>
      <c r="K309" s="13">
        <f>+K310+K311</f>
        <v>4000</v>
      </c>
      <c r="L309" s="13">
        <f>+L310+L311</f>
        <v>3713.66</v>
      </c>
      <c r="M309" s="13">
        <f t="shared" si="21"/>
        <v>92.841499999999996</v>
      </c>
      <c r="N309" s="13">
        <f t="shared" si="22"/>
        <v>92.841499999999996</v>
      </c>
      <c r="O309" s="13">
        <f t="shared" si="23"/>
        <v>0</v>
      </c>
    </row>
    <row r="310" spans="1:15" x14ac:dyDescent="0.25">
      <c r="A310" s="14"/>
      <c r="B310" s="14"/>
      <c r="C310" s="14"/>
      <c r="D310" s="14"/>
      <c r="E310" s="15" t="s">
        <v>17</v>
      </c>
      <c r="F310" s="15" t="s">
        <v>18</v>
      </c>
      <c r="G310" s="15"/>
      <c r="H310" s="14"/>
      <c r="I310" s="16">
        <v>0</v>
      </c>
      <c r="J310" s="16">
        <v>4000</v>
      </c>
      <c r="K310" s="16">
        <v>3000</v>
      </c>
      <c r="L310" s="16">
        <v>2803.93</v>
      </c>
      <c r="M310" s="16">
        <f t="shared" si="21"/>
        <v>93.464333333333329</v>
      </c>
      <c r="N310" s="16">
        <f t="shared" si="22"/>
        <v>70.098249999999993</v>
      </c>
      <c r="O310" s="16">
        <f t="shared" si="23"/>
        <v>0</v>
      </c>
    </row>
    <row r="311" spans="1:15" x14ac:dyDescent="0.25">
      <c r="A311" s="14"/>
      <c r="B311" s="14"/>
      <c r="C311" s="14"/>
      <c r="D311" s="14"/>
      <c r="E311" s="15" t="s">
        <v>21</v>
      </c>
      <c r="F311" s="15" t="s">
        <v>22</v>
      </c>
      <c r="G311" s="15"/>
      <c r="H311" s="14"/>
      <c r="I311" s="16">
        <v>0</v>
      </c>
      <c r="J311" s="16">
        <v>0</v>
      </c>
      <c r="K311" s="16">
        <v>1000</v>
      </c>
      <c r="L311" s="16">
        <v>909.73</v>
      </c>
      <c r="M311" s="16">
        <f t="shared" si="21"/>
        <v>90.972999999999999</v>
      </c>
      <c r="N311" s="16">
        <f t="shared" si="22"/>
        <v>0</v>
      </c>
      <c r="O311" s="16">
        <f t="shared" si="23"/>
        <v>0</v>
      </c>
    </row>
    <row r="312" spans="1:15" x14ac:dyDescent="0.25">
      <c r="A312" s="11"/>
      <c r="B312" s="11"/>
      <c r="C312" s="11"/>
      <c r="D312" s="12" t="s">
        <v>214</v>
      </c>
      <c r="E312" s="11"/>
      <c r="F312" s="12" t="s">
        <v>215</v>
      </c>
      <c r="G312" s="12" t="s">
        <v>96</v>
      </c>
      <c r="H312" s="11"/>
      <c r="I312" s="13">
        <f>+I313+I314</f>
        <v>33159.21</v>
      </c>
      <c r="J312" s="13">
        <f>+J313+J314</f>
        <v>0</v>
      </c>
      <c r="K312" s="13">
        <f>+K313+K314</f>
        <v>0</v>
      </c>
      <c r="L312" s="13">
        <f>+L313+L314</f>
        <v>0</v>
      </c>
      <c r="M312" s="13">
        <f t="shared" si="21"/>
        <v>0</v>
      </c>
      <c r="N312" s="13">
        <f t="shared" si="22"/>
        <v>0</v>
      </c>
      <c r="O312" s="13">
        <f t="shared" si="23"/>
        <v>0</v>
      </c>
    </row>
    <row r="313" spans="1:15" x14ac:dyDescent="0.25">
      <c r="A313" s="14"/>
      <c r="B313" s="14"/>
      <c r="C313" s="14"/>
      <c r="D313" s="14"/>
      <c r="E313" s="15" t="s">
        <v>21</v>
      </c>
      <c r="F313" s="15" t="s">
        <v>22</v>
      </c>
      <c r="G313" s="15"/>
      <c r="H313" s="14"/>
      <c r="I313" s="16">
        <v>14790.89</v>
      </c>
      <c r="J313" s="16">
        <v>0</v>
      </c>
      <c r="K313" s="16">
        <v>0</v>
      </c>
      <c r="L313" s="16">
        <v>0</v>
      </c>
      <c r="M313" s="16">
        <f t="shared" si="21"/>
        <v>0</v>
      </c>
      <c r="N313" s="16">
        <f t="shared" si="22"/>
        <v>0</v>
      </c>
      <c r="O313" s="16">
        <f t="shared" si="23"/>
        <v>0</v>
      </c>
    </row>
    <row r="314" spans="1:15" x14ac:dyDescent="0.25">
      <c r="A314" s="14"/>
      <c r="B314" s="14"/>
      <c r="C314" s="14"/>
      <c r="D314" s="14"/>
      <c r="E314" s="15" t="s">
        <v>139</v>
      </c>
      <c r="F314" s="15" t="s">
        <v>140</v>
      </c>
      <c r="G314" s="15"/>
      <c r="H314" s="14"/>
      <c r="I314" s="16">
        <v>18368.32</v>
      </c>
      <c r="J314" s="16">
        <v>0</v>
      </c>
      <c r="K314" s="16">
        <v>0</v>
      </c>
      <c r="L314" s="16">
        <v>0</v>
      </c>
      <c r="M314" s="16">
        <f t="shared" si="21"/>
        <v>0</v>
      </c>
      <c r="N314" s="16">
        <f t="shared" si="22"/>
        <v>0</v>
      </c>
      <c r="O314" s="16">
        <f t="shared" si="23"/>
        <v>0</v>
      </c>
    </row>
    <row r="315" spans="1:15" x14ac:dyDescent="0.25">
      <c r="A315" s="11"/>
      <c r="B315" s="11"/>
      <c r="C315" s="11"/>
      <c r="D315" s="12" t="s">
        <v>216</v>
      </c>
      <c r="E315" s="11"/>
      <c r="F315" s="12" t="s">
        <v>217</v>
      </c>
      <c r="G315" s="12" t="s">
        <v>96</v>
      </c>
      <c r="H315" s="11"/>
      <c r="I315" s="13">
        <f>+I316</f>
        <v>0</v>
      </c>
      <c r="J315" s="13">
        <f>+J316</f>
        <v>11000</v>
      </c>
      <c r="K315" s="13">
        <f>+K316</f>
        <v>11000</v>
      </c>
      <c r="L315" s="13">
        <f>+L316</f>
        <v>0</v>
      </c>
      <c r="M315" s="13">
        <f t="shared" si="21"/>
        <v>0</v>
      </c>
      <c r="N315" s="13">
        <f t="shared" si="22"/>
        <v>0</v>
      </c>
      <c r="O315" s="13">
        <f t="shared" si="23"/>
        <v>0</v>
      </c>
    </row>
    <row r="316" spans="1:15" x14ac:dyDescent="0.25">
      <c r="A316" s="14"/>
      <c r="B316" s="14"/>
      <c r="C316" s="14"/>
      <c r="D316" s="14"/>
      <c r="E316" s="15" t="s">
        <v>137</v>
      </c>
      <c r="F316" s="15" t="s">
        <v>138</v>
      </c>
      <c r="G316" s="15"/>
      <c r="H316" s="14"/>
      <c r="I316" s="16">
        <v>0</v>
      </c>
      <c r="J316" s="16">
        <v>11000</v>
      </c>
      <c r="K316" s="16">
        <v>11000</v>
      </c>
      <c r="L316" s="16">
        <v>0</v>
      </c>
      <c r="M316" s="16">
        <f t="shared" si="21"/>
        <v>0</v>
      </c>
      <c r="N316" s="16">
        <f t="shared" si="22"/>
        <v>0</v>
      </c>
      <c r="O316" s="16">
        <f t="shared" si="23"/>
        <v>0</v>
      </c>
    </row>
    <row r="317" spans="1:15" x14ac:dyDescent="0.25">
      <c r="A317" s="11"/>
      <c r="B317" s="11"/>
      <c r="C317" s="11"/>
      <c r="D317" s="12" t="s">
        <v>218</v>
      </c>
      <c r="E317" s="11"/>
      <c r="F317" s="12" t="s">
        <v>219</v>
      </c>
      <c r="G317" s="12" t="s">
        <v>96</v>
      </c>
      <c r="H317" s="11"/>
      <c r="I317" s="13">
        <f>+I318</f>
        <v>0</v>
      </c>
      <c r="J317" s="13">
        <f>+J318</f>
        <v>10000</v>
      </c>
      <c r="K317" s="13">
        <f>+K318</f>
        <v>10000</v>
      </c>
      <c r="L317" s="13">
        <f>+L318</f>
        <v>9904.69</v>
      </c>
      <c r="M317" s="13">
        <f t="shared" si="21"/>
        <v>99.046900000000008</v>
      </c>
      <c r="N317" s="13">
        <f t="shared" si="22"/>
        <v>99.046900000000008</v>
      </c>
      <c r="O317" s="13">
        <f t="shared" si="23"/>
        <v>0</v>
      </c>
    </row>
    <row r="318" spans="1:15" x14ac:dyDescent="0.25">
      <c r="A318" s="14"/>
      <c r="B318" s="14"/>
      <c r="C318" s="14"/>
      <c r="D318" s="14"/>
      <c r="E318" s="15" t="s">
        <v>137</v>
      </c>
      <c r="F318" s="15" t="s">
        <v>138</v>
      </c>
      <c r="G318" s="15"/>
      <c r="H318" s="14"/>
      <c r="I318" s="16">
        <v>0</v>
      </c>
      <c r="J318" s="16">
        <v>10000</v>
      </c>
      <c r="K318" s="16">
        <v>10000</v>
      </c>
      <c r="L318" s="16">
        <v>9904.69</v>
      </c>
      <c r="M318" s="16">
        <f t="shared" si="21"/>
        <v>99.046900000000008</v>
      </c>
      <c r="N318" s="16">
        <f t="shared" si="22"/>
        <v>99.046900000000008</v>
      </c>
      <c r="O318" s="16">
        <f t="shared" si="23"/>
        <v>0</v>
      </c>
    </row>
    <row r="319" spans="1:15" x14ac:dyDescent="0.25">
      <c r="A319" s="11"/>
      <c r="B319" s="11"/>
      <c r="C319" s="11"/>
      <c r="D319" s="12" t="s">
        <v>220</v>
      </c>
      <c r="E319" s="11"/>
      <c r="F319" s="12" t="s">
        <v>221</v>
      </c>
      <c r="G319" s="12" t="s">
        <v>96</v>
      </c>
      <c r="H319" s="11"/>
      <c r="I319" s="13">
        <f>+I320+I321+I322+I323+I324+I325</f>
        <v>0</v>
      </c>
      <c r="J319" s="13">
        <f>+J320+J321+J322+J323+J324+J325</f>
        <v>151000</v>
      </c>
      <c r="K319" s="13">
        <f>+K320+K321+K322+K323+K324+K325</f>
        <v>151000</v>
      </c>
      <c r="L319" s="13">
        <f>+L320+L321+L322+L323+L324+L325</f>
        <v>148590.07999999999</v>
      </c>
      <c r="M319" s="13">
        <f t="shared" si="21"/>
        <v>98.404026490066215</v>
      </c>
      <c r="N319" s="13">
        <f t="shared" si="22"/>
        <v>98.404026490066215</v>
      </c>
      <c r="O319" s="13">
        <f t="shared" si="23"/>
        <v>0</v>
      </c>
    </row>
    <row r="320" spans="1:15" x14ac:dyDescent="0.25">
      <c r="A320" s="14"/>
      <c r="B320" s="14"/>
      <c r="C320" s="14"/>
      <c r="D320" s="14"/>
      <c r="E320" s="15" t="s">
        <v>45</v>
      </c>
      <c r="F320" s="15" t="s">
        <v>46</v>
      </c>
      <c r="G320" s="15"/>
      <c r="H320" s="14"/>
      <c r="I320" s="16">
        <v>0</v>
      </c>
      <c r="J320" s="16">
        <v>20000</v>
      </c>
      <c r="K320" s="16">
        <v>0</v>
      </c>
      <c r="L320" s="16">
        <v>0</v>
      </c>
      <c r="M320" s="16">
        <f t="shared" si="21"/>
        <v>0</v>
      </c>
      <c r="N320" s="16">
        <f t="shared" si="22"/>
        <v>0</v>
      </c>
      <c r="O320" s="16">
        <f t="shared" si="23"/>
        <v>0</v>
      </c>
    </row>
    <row r="321" spans="1:15" x14ac:dyDescent="0.25">
      <c r="A321" s="14"/>
      <c r="B321" s="14"/>
      <c r="C321" s="14"/>
      <c r="D321" s="14"/>
      <c r="E321" s="15" t="s">
        <v>17</v>
      </c>
      <c r="F321" s="15" t="s">
        <v>18</v>
      </c>
      <c r="G321" s="15"/>
      <c r="H321" s="14"/>
      <c r="I321" s="16">
        <v>0</v>
      </c>
      <c r="J321" s="16">
        <v>13000</v>
      </c>
      <c r="K321" s="16">
        <v>22200</v>
      </c>
      <c r="L321" s="16">
        <v>22173.5</v>
      </c>
      <c r="M321" s="16">
        <f t="shared" si="21"/>
        <v>99.880630630630634</v>
      </c>
      <c r="N321" s="16">
        <f t="shared" si="22"/>
        <v>170.56538461538463</v>
      </c>
      <c r="O321" s="16">
        <f t="shared" si="23"/>
        <v>0</v>
      </c>
    </row>
    <row r="322" spans="1:15" x14ac:dyDescent="0.25">
      <c r="A322" s="14"/>
      <c r="B322" s="14"/>
      <c r="C322" s="14"/>
      <c r="D322" s="14"/>
      <c r="E322" s="15" t="s">
        <v>21</v>
      </c>
      <c r="F322" s="15" t="s">
        <v>22</v>
      </c>
      <c r="G322" s="15"/>
      <c r="H322" s="14"/>
      <c r="I322" s="16">
        <v>0</v>
      </c>
      <c r="J322" s="16">
        <v>100000</v>
      </c>
      <c r="K322" s="16">
        <v>74500</v>
      </c>
      <c r="L322" s="16">
        <v>72274.2</v>
      </c>
      <c r="M322" s="16">
        <f t="shared" si="21"/>
        <v>97.012348993288583</v>
      </c>
      <c r="N322" s="16">
        <f t="shared" si="22"/>
        <v>72.274199999999993</v>
      </c>
      <c r="O322" s="16">
        <f t="shared" si="23"/>
        <v>0</v>
      </c>
    </row>
    <row r="323" spans="1:15" x14ac:dyDescent="0.25">
      <c r="A323" s="14"/>
      <c r="B323" s="14"/>
      <c r="C323" s="14"/>
      <c r="D323" s="14"/>
      <c r="E323" s="15" t="s">
        <v>137</v>
      </c>
      <c r="F323" s="15" t="s">
        <v>138</v>
      </c>
      <c r="G323" s="15"/>
      <c r="H323" s="14"/>
      <c r="I323" s="16">
        <v>0</v>
      </c>
      <c r="J323" s="16">
        <v>0</v>
      </c>
      <c r="K323" s="16">
        <v>8500</v>
      </c>
      <c r="L323" s="16">
        <v>8442.17</v>
      </c>
      <c r="M323" s="16">
        <f t="shared" si="21"/>
        <v>99.319647058823534</v>
      </c>
      <c r="N323" s="16">
        <f t="shared" si="22"/>
        <v>0</v>
      </c>
      <c r="O323" s="16">
        <f t="shared" si="23"/>
        <v>0</v>
      </c>
    </row>
    <row r="324" spans="1:15" x14ac:dyDescent="0.25">
      <c r="A324" s="14"/>
      <c r="B324" s="14"/>
      <c r="C324" s="14"/>
      <c r="D324" s="14"/>
      <c r="E324" s="15" t="s">
        <v>139</v>
      </c>
      <c r="F324" s="15" t="s">
        <v>140</v>
      </c>
      <c r="G324" s="15"/>
      <c r="H324" s="14"/>
      <c r="I324" s="16">
        <v>0</v>
      </c>
      <c r="J324" s="16">
        <v>0</v>
      </c>
      <c r="K324" s="16">
        <v>45800</v>
      </c>
      <c r="L324" s="16">
        <v>45700.21</v>
      </c>
      <c r="M324" s="16">
        <f t="shared" si="21"/>
        <v>99.782117903930128</v>
      </c>
      <c r="N324" s="16">
        <f t="shared" si="22"/>
        <v>0</v>
      </c>
      <c r="O324" s="16">
        <f t="shared" si="23"/>
        <v>0</v>
      </c>
    </row>
    <row r="325" spans="1:15" x14ac:dyDescent="0.25">
      <c r="A325" s="14"/>
      <c r="B325" s="14"/>
      <c r="C325" s="14"/>
      <c r="D325" s="14"/>
      <c r="E325" s="15" t="s">
        <v>111</v>
      </c>
      <c r="F325" s="15" t="s">
        <v>112</v>
      </c>
      <c r="G325" s="15"/>
      <c r="H325" s="14"/>
      <c r="I325" s="16">
        <v>0</v>
      </c>
      <c r="J325" s="16">
        <v>18000</v>
      </c>
      <c r="K325" s="16">
        <v>0</v>
      </c>
      <c r="L325" s="16">
        <v>0</v>
      </c>
      <c r="M325" s="16">
        <f t="shared" ref="M325:M388" si="24">IF(K325&lt;&gt;0,L325/K325*100,0)</f>
        <v>0</v>
      </c>
      <c r="N325" s="16">
        <f t="shared" ref="N325:N388" si="25">IF(J325&lt;&gt;0,L325/J325*100,0)</f>
        <v>0</v>
      </c>
      <c r="O325" s="16">
        <f t="shared" ref="O325:O388" si="26">IF(I325&lt;&gt;0,L325/I325*100,0)</f>
        <v>0</v>
      </c>
    </row>
    <row r="326" spans="1:15" x14ac:dyDescent="0.25">
      <c r="A326" s="8"/>
      <c r="B326" s="8"/>
      <c r="C326" s="9" t="s">
        <v>222</v>
      </c>
      <c r="D326" s="8"/>
      <c r="E326" s="8"/>
      <c r="F326" s="9" t="s">
        <v>223</v>
      </c>
      <c r="G326" s="9"/>
      <c r="H326" s="8"/>
      <c r="I326" s="10">
        <f>+I327</f>
        <v>582345.71</v>
      </c>
      <c r="J326" s="10">
        <f>+J327</f>
        <v>650000</v>
      </c>
      <c r="K326" s="10">
        <f>+K327</f>
        <v>650000</v>
      </c>
      <c r="L326" s="10">
        <f>+L327</f>
        <v>621872.04</v>
      </c>
      <c r="M326" s="10">
        <f t="shared" si="24"/>
        <v>95.672621538461541</v>
      </c>
      <c r="N326" s="10">
        <f t="shared" si="25"/>
        <v>95.672621538461541</v>
      </c>
      <c r="O326" s="10">
        <f t="shared" si="26"/>
        <v>106.78743387669158</v>
      </c>
    </row>
    <row r="327" spans="1:15" x14ac:dyDescent="0.25">
      <c r="A327" s="11"/>
      <c r="B327" s="11"/>
      <c r="C327" s="11"/>
      <c r="D327" s="12" t="s">
        <v>224</v>
      </c>
      <c r="E327" s="11"/>
      <c r="F327" s="12" t="s">
        <v>223</v>
      </c>
      <c r="G327" s="12" t="s">
        <v>96</v>
      </c>
      <c r="H327" s="11"/>
      <c r="I327" s="13">
        <f>+I328+I329+I330+I331</f>
        <v>582345.71</v>
      </c>
      <c r="J327" s="13">
        <f>+J328+J329+J330+J331</f>
        <v>650000</v>
      </c>
      <c r="K327" s="13">
        <f>+K328+K329+K330+K331</f>
        <v>650000</v>
      </c>
      <c r="L327" s="13">
        <f>+L328+L329+L330+L331</f>
        <v>621872.04</v>
      </c>
      <c r="M327" s="13">
        <f t="shared" si="24"/>
        <v>95.672621538461541</v>
      </c>
      <c r="N327" s="13">
        <f t="shared" si="25"/>
        <v>95.672621538461541</v>
      </c>
      <c r="O327" s="13">
        <f t="shared" si="26"/>
        <v>106.78743387669158</v>
      </c>
    </row>
    <row r="328" spans="1:15" x14ac:dyDescent="0.25">
      <c r="A328" s="14"/>
      <c r="B328" s="14"/>
      <c r="C328" s="14"/>
      <c r="D328" s="14"/>
      <c r="E328" s="15" t="s">
        <v>17</v>
      </c>
      <c r="F328" s="15" t="s">
        <v>18</v>
      </c>
      <c r="G328" s="15"/>
      <c r="H328" s="14"/>
      <c r="I328" s="16">
        <v>0</v>
      </c>
      <c r="J328" s="16">
        <v>10000</v>
      </c>
      <c r="K328" s="16">
        <v>10000</v>
      </c>
      <c r="L328" s="16">
        <v>6762.51</v>
      </c>
      <c r="M328" s="16">
        <f t="shared" si="24"/>
        <v>67.625100000000003</v>
      </c>
      <c r="N328" s="16">
        <f t="shared" si="25"/>
        <v>67.625100000000003</v>
      </c>
      <c r="O328" s="16">
        <f t="shared" si="26"/>
        <v>0</v>
      </c>
    </row>
    <row r="329" spans="1:15" x14ac:dyDescent="0.25">
      <c r="A329" s="14"/>
      <c r="B329" s="14"/>
      <c r="C329" s="14"/>
      <c r="D329" s="14"/>
      <c r="E329" s="15" t="s">
        <v>19</v>
      </c>
      <c r="F329" s="15" t="s">
        <v>20</v>
      </c>
      <c r="G329" s="15"/>
      <c r="H329" s="14"/>
      <c r="I329" s="16">
        <v>0</v>
      </c>
      <c r="J329" s="16">
        <v>0</v>
      </c>
      <c r="K329" s="16">
        <v>1000</v>
      </c>
      <c r="L329" s="16">
        <v>102.1</v>
      </c>
      <c r="M329" s="16">
        <f t="shared" si="24"/>
        <v>10.209999999999999</v>
      </c>
      <c r="N329" s="16">
        <f t="shared" si="25"/>
        <v>0</v>
      </c>
      <c r="O329" s="16">
        <f t="shared" si="26"/>
        <v>0</v>
      </c>
    </row>
    <row r="330" spans="1:15" x14ac:dyDescent="0.25">
      <c r="A330" s="14"/>
      <c r="B330" s="14"/>
      <c r="C330" s="14"/>
      <c r="D330" s="14"/>
      <c r="E330" s="15" t="s">
        <v>21</v>
      </c>
      <c r="F330" s="15" t="s">
        <v>22</v>
      </c>
      <c r="G330" s="15"/>
      <c r="H330" s="14"/>
      <c r="I330" s="16">
        <v>581796.71</v>
      </c>
      <c r="J330" s="16">
        <v>640000</v>
      </c>
      <c r="K330" s="16">
        <v>639000</v>
      </c>
      <c r="L330" s="16">
        <v>615007.43000000005</v>
      </c>
      <c r="M330" s="16">
        <f t="shared" si="24"/>
        <v>96.245294209702664</v>
      </c>
      <c r="N330" s="16">
        <f t="shared" si="25"/>
        <v>96.094910937500018</v>
      </c>
      <c r="O330" s="16">
        <f t="shared" si="26"/>
        <v>105.70830316314441</v>
      </c>
    </row>
    <row r="331" spans="1:15" x14ac:dyDescent="0.25">
      <c r="A331" s="14"/>
      <c r="B331" s="14"/>
      <c r="C331" s="14"/>
      <c r="D331" s="14"/>
      <c r="E331" s="15" t="s">
        <v>111</v>
      </c>
      <c r="F331" s="15" t="s">
        <v>112</v>
      </c>
      <c r="G331" s="15"/>
      <c r="H331" s="14"/>
      <c r="I331" s="16">
        <v>549</v>
      </c>
      <c r="J331" s="16">
        <v>0</v>
      </c>
      <c r="K331" s="16">
        <v>0</v>
      </c>
      <c r="L331" s="16">
        <v>0</v>
      </c>
      <c r="M331" s="16">
        <f t="shared" si="24"/>
        <v>0</v>
      </c>
      <c r="N331" s="16">
        <f t="shared" si="25"/>
        <v>0</v>
      </c>
      <c r="O331" s="16">
        <f t="shared" si="26"/>
        <v>0</v>
      </c>
    </row>
    <row r="332" spans="1:15" x14ac:dyDescent="0.25">
      <c r="A332" s="8"/>
      <c r="B332" s="8"/>
      <c r="C332" s="9" t="s">
        <v>225</v>
      </c>
      <c r="D332" s="8"/>
      <c r="E332" s="8"/>
      <c r="F332" s="9" t="s">
        <v>226</v>
      </c>
      <c r="G332" s="9"/>
      <c r="H332" s="8"/>
      <c r="I332" s="10">
        <f>+I333+I342+I346+I348+I350</f>
        <v>877821.60000000009</v>
      </c>
      <c r="J332" s="10">
        <f>+J333+J342+J346+J348+J350</f>
        <v>623000</v>
      </c>
      <c r="K332" s="10">
        <f>+K333+K342+K346+K348+K350</f>
        <v>623000</v>
      </c>
      <c r="L332" s="10">
        <f>+L333+L342+L346+L348+L350</f>
        <v>474190.37999999995</v>
      </c>
      <c r="M332" s="10">
        <f t="shared" si="24"/>
        <v>76.114025682182969</v>
      </c>
      <c r="N332" s="10">
        <f t="shared" si="25"/>
        <v>76.114025682182969</v>
      </c>
      <c r="O332" s="10">
        <f t="shared" si="26"/>
        <v>54.018992013867042</v>
      </c>
    </row>
    <row r="333" spans="1:15" x14ac:dyDescent="0.25">
      <c r="A333" s="11"/>
      <c r="B333" s="11"/>
      <c r="C333" s="11"/>
      <c r="D333" s="12" t="s">
        <v>212</v>
      </c>
      <c r="E333" s="11"/>
      <c r="F333" s="12" t="s">
        <v>213</v>
      </c>
      <c r="G333" s="12" t="s">
        <v>96</v>
      </c>
      <c r="H333" s="11"/>
      <c r="I333" s="13">
        <f>+I334+I335+I336+I337+I338+I339+I340+I341</f>
        <v>568404.23</v>
      </c>
      <c r="J333" s="13">
        <f>+J334+J335+J336+J337+J338+J339+J340+J341</f>
        <v>593000</v>
      </c>
      <c r="K333" s="13">
        <f>+K334+K335+K336+K337+K338+K339+K340+K341</f>
        <v>593000</v>
      </c>
      <c r="L333" s="13">
        <f>+L334+L335+L336+L337+L338+L339+L340+L341</f>
        <v>474190.37999999995</v>
      </c>
      <c r="M333" s="13">
        <f t="shared" si="24"/>
        <v>79.964650927487341</v>
      </c>
      <c r="N333" s="13">
        <f t="shared" si="25"/>
        <v>79.964650927487341</v>
      </c>
      <c r="O333" s="13">
        <f t="shared" si="26"/>
        <v>83.424850656019927</v>
      </c>
    </row>
    <row r="334" spans="1:15" x14ac:dyDescent="0.25">
      <c r="A334" s="14"/>
      <c r="B334" s="14"/>
      <c r="C334" s="14"/>
      <c r="D334" s="14"/>
      <c r="E334" s="15" t="s">
        <v>17</v>
      </c>
      <c r="F334" s="15" t="s">
        <v>18</v>
      </c>
      <c r="G334" s="15"/>
      <c r="H334" s="14"/>
      <c r="I334" s="16">
        <v>9879.2900000000009</v>
      </c>
      <c r="J334" s="16">
        <v>10000</v>
      </c>
      <c r="K334" s="16">
        <v>10200</v>
      </c>
      <c r="L334" s="16">
        <v>10156.780000000001</v>
      </c>
      <c r="M334" s="16">
        <f t="shared" si="24"/>
        <v>99.576274509803937</v>
      </c>
      <c r="N334" s="16">
        <f t="shared" si="25"/>
        <v>101.56780000000001</v>
      </c>
      <c r="O334" s="16">
        <f t="shared" si="26"/>
        <v>102.80880508619545</v>
      </c>
    </row>
    <row r="335" spans="1:15" x14ac:dyDescent="0.25">
      <c r="A335" s="14"/>
      <c r="B335" s="14"/>
      <c r="C335" s="14"/>
      <c r="D335" s="14"/>
      <c r="E335" s="15" t="s">
        <v>33</v>
      </c>
      <c r="F335" s="15" t="s">
        <v>34</v>
      </c>
      <c r="G335" s="15"/>
      <c r="H335" s="14"/>
      <c r="I335" s="16">
        <v>3047</v>
      </c>
      <c r="J335" s="16">
        <v>0</v>
      </c>
      <c r="K335" s="16">
        <v>2000</v>
      </c>
      <c r="L335" s="16">
        <v>1861.5</v>
      </c>
      <c r="M335" s="16">
        <f t="shared" si="24"/>
        <v>93.075000000000003</v>
      </c>
      <c r="N335" s="16">
        <f t="shared" si="25"/>
        <v>0</v>
      </c>
      <c r="O335" s="16">
        <f t="shared" si="26"/>
        <v>61.092878240892681</v>
      </c>
    </row>
    <row r="336" spans="1:15" x14ac:dyDescent="0.25">
      <c r="A336" s="14"/>
      <c r="B336" s="14"/>
      <c r="C336" s="14"/>
      <c r="D336" s="14"/>
      <c r="E336" s="15" t="s">
        <v>21</v>
      </c>
      <c r="F336" s="15" t="s">
        <v>22</v>
      </c>
      <c r="G336" s="15"/>
      <c r="H336" s="14"/>
      <c r="I336" s="16">
        <v>281028.67</v>
      </c>
      <c r="J336" s="16">
        <v>250000</v>
      </c>
      <c r="K336" s="16">
        <v>250000</v>
      </c>
      <c r="L336" s="16">
        <v>158192.44</v>
      </c>
      <c r="M336" s="16">
        <f t="shared" si="24"/>
        <v>63.276975999999998</v>
      </c>
      <c r="N336" s="16">
        <f t="shared" si="25"/>
        <v>63.276975999999998</v>
      </c>
      <c r="O336" s="16">
        <f t="shared" si="26"/>
        <v>56.29049875943263</v>
      </c>
    </row>
    <row r="337" spans="1:15" x14ac:dyDescent="0.25">
      <c r="A337" s="14"/>
      <c r="B337" s="14"/>
      <c r="C337" s="14"/>
      <c r="D337" s="14"/>
      <c r="E337" s="15" t="s">
        <v>25</v>
      </c>
      <c r="F337" s="15" t="s">
        <v>26</v>
      </c>
      <c r="G337" s="15"/>
      <c r="H337" s="14"/>
      <c r="I337" s="16">
        <v>464.82</v>
      </c>
      <c r="J337" s="16">
        <v>1000</v>
      </c>
      <c r="K337" s="16">
        <v>1000</v>
      </c>
      <c r="L337" s="16">
        <v>348.08</v>
      </c>
      <c r="M337" s="16">
        <f t="shared" si="24"/>
        <v>34.808</v>
      </c>
      <c r="N337" s="16">
        <f t="shared" si="25"/>
        <v>34.808</v>
      </c>
      <c r="O337" s="16">
        <f t="shared" si="26"/>
        <v>74.884901682371662</v>
      </c>
    </row>
    <row r="338" spans="1:15" x14ac:dyDescent="0.25">
      <c r="A338" s="14"/>
      <c r="B338" s="14"/>
      <c r="C338" s="14"/>
      <c r="D338" s="14"/>
      <c r="E338" s="15" t="s">
        <v>227</v>
      </c>
      <c r="F338" s="15" t="s">
        <v>228</v>
      </c>
      <c r="G338" s="15"/>
      <c r="H338" s="14"/>
      <c r="I338" s="16">
        <v>6306.68</v>
      </c>
      <c r="J338" s="16">
        <v>0</v>
      </c>
      <c r="K338" s="16">
        <v>0</v>
      </c>
      <c r="L338" s="16">
        <v>0</v>
      </c>
      <c r="M338" s="16">
        <f t="shared" si="24"/>
        <v>0</v>
      </c>
      <c r="N338" s="16">
        <f t="shared" si="25"/>
        <v>0</v>
      </c>
      <c r="O338" s="16">
        <f t="shared" si="26"/>
        <v>0</v>
      </c>
    </row>
    <row r="339" spans="1:15" x14ac:dyDescent="0.25">
      <c r="A339" s="14"/>
      <c r="B339" s="14"/>
      <c r="C339" s="14"/>
      <c r="D339" s="14"/>
      <c r="E339" s="15" t="s">
        <v>137</v>
      </c>
      <c r="F339" s="15" t="s">
        <v>138</v>
      </c>
      <c r="G339" s="15"/>
      <c r="H339" s="14"/>
      <c r="I339" s="16">
        <v>3115.53</v>
      </c>
      <c r="J339" s="16">
        <v>0</v>
      </c>
      <c r="K339" s="16">
        <v>50000</v>
      </c>
      <c r="L339" s="16">
        <v>45108.62</v>
      </c>
      <c r="M339" s="16">
        <f t="shared" si="24"/>
        <v>90.217240000000004</v>
      </c>
      <c r="N339" s="16">
        <f t="shared" si="25"/>
        <v>0</v>
      </c>
      <c r="O339" s="16">
        <f t="shared" si="26"/>
        <v>1447.8634453848945</v>
      </c>
    </row>
    <row r="340" spans="1:15" x14ac:dyDescent="0.25">
      <c r="A340" s="14"/>
      <c r="B340" s="14"/>
      <c r="C340" s="14"/>
      <c r="D340" s="14"/>
      <c r="E340" s="15" t="s">
        <v>139</v>
      </c>
      <c r="F340" s="15" t="s">
        <v>140</v>
      </c>
      <c r="G340" s="15"/>
      <c r="H340" s="14"/>
      <c r="I340" s="16">
        <v>216975.59</v>
      </c>
      <c r="J340" s="16">
        <v>312000</v>
      </c>
      <c r="K340" s="16">
        <v>226800</v>
      </c>
      <c r="L340" s="16">
        <v>205615.65</v>
      </c>
      <c r="M340" s="16">
        <f t="shared" si="24"/>
        <v>90.659457671957668</v>
      </c>
      <c r="N340" s="16">
        <f t="shared" si="25"/>
        <v>65.902451923076924</v>
      </c>
      <c r="O340" s="16">
        <f t="shared" si="26"/>
        <v>94.764415665375083</v>
      </c>
    </row>
    <row r="341" spans="1:15" x14ac:dyDescent="0.25">
      <c r="A341" s="14"/>
      <c r="B341" s="14"/>
      <c r="C341" s="14"/>
      <c r="D341" s="14"/>
      <c r="E341" s="15" t="s">
        <v>111</v>
      </c>
      <c r="F341" s="15" t="s">
        <v>112</v>
      </c>
      <c r="G341" s="15"/>
      <c r="H341" s="14"/>
      <c r="I341" s="16">
        <v>47586.65</v>
      </c>
      <c r="J341" s="16">
        <v>20000</v>
      </c>
      <c r="K341" s="16">
        <v>53000</v>
      </c>
      <c r="L341" s="16">
        <v>52907.31</v>
      </c>
      <c r="M341" s="16">
        <f t="shared" si="24"/>
        <v>99.825113207547162</v>
      </c>
      <c r="N341" s="16">
        <f t="shared" si="25"/>
        <v>264.53654999999998</v>
      </c>
      <c r="O341" s="16">
        <f t="shared" si="26"/>
        <v>111.18099298857977</v>
      </c>
    </row>
    <row r="342" spans="1:15" x14ac:dyDescent="0.25">
      <c r="A342" s="11"/>
      <c r="B342" s="11"/>
      <c r="C342" s="11"/>
      <c r="D342" s="12" t="s">
        <v>229</v>
      </c>
      <c r="E342" s="11"/>
      <c r="F342" s="12" t="s">
        <v>230</v>
      </c>
      <c r="G342" s="12" t="s">
        <v>96</v>
      </c>
      <c r="H342" s="11"/>
      <c r="I342" s="13">
        <f>+I343+I344+I345</f>
        <v>185734.67</v>
      </c>
      <c r="J342" s="13">
        <f>+J343+J344+J345</f>
        <v>0</v>
      </c>
      <c r="K342" s="13">
        <f>+K343+K344+K345</f>
        <v>0</v>
      </c>
      <c r="L342" s="13">
        <f>+L343+L344+L345</f>
        <v>0</v>
      </c>
      <c r="M342" s="13">
        <f t="shared" si="24"/>
        <v>0</v>
      </c>
      <c r="N342" s="13">
        <f t="shared" si="25"/>
        <v>0</v>
      </c>
      <c r="O342" s="13">
        <f t="shared" si="26"/>
        <v>0</v>
      </c>
    </row>
    <row r="343" spans="1:15" x14ac:dyDescent="0.25">
      <c r="A343" s="14"/>
      <c r="B343" s="14"/>
      <c r="C343" s="14"/>
      <c r="D343" s="14"/>
      <c r="E343" s="15" t="s">
        <v>17</v>
      </c>
      <c r="F343" s="15" t="s">
        <v>18</v>
      </c>
      <c r="G343" s="15"/>
      <c r="H343" s="14"/>
      <c r="I343" s="16">
        <v>374.42</v>
      </c>
      <c r="J343" s="16">
        <v>0</v>
      </c>
      <c r="K343" s="16">
        <v>0</v>
      </c>
      <c r="L343" s="16">
        <v>0</v>
      </c>
      <c r="M343" s="16">
        <f t="shared" si="24"/>
        <v>0</v>
      </c>
      <c r="N343" s="16">
        <f t="shared" si="25"/>
        <v>0</v>
      </c>
      <c r="O343" s="16">
        <f t="shared" si="26"/>
        <v>0</v>
      </c>
    </row>
    <row r="344" spans="1:15" x14ac:dyDescent="0.25">
      <c r="A344" s="14"/>
      <c r="B344" s="14"/>
      <c r="C344" s="14"/>
      <c r="D344" s="14"/>
      <c r="E344" s="15" t="s">
        <v>139</v>
      </c>
      <c r="F344" s="15" t="s">
        <v>140</v>
      </c>
      <c r="G344" s="15"/>
      <c r="H344" s="14"/>
      <c r="I344" s="16">
        <v>181755.15</v>
      </c>
      <c r="J344" s="16">
        <v>0</v>
      </c>
      <c r="K344" s="16">
        <v>0</v>
      </c>
      <c r="L344" s="16">
        <v>0</v>
      </c>
      <c r="M344" s="16">
        <f t="shared" si="24"/>
        <v>0</v>
      </c>
      <c r="N344" s="16">
        <f t="shared" si="25"/>
        <v>0</v>
      </c>
      <c r="O344" s="16">
        <f t="shared" si="26"/>
        <v>0</v>
      </c>
    </row>
    <row r="345" spans="1:15" x14ac:dyDescent="0.25">
      <c r="A345" s="14"/>
      <c r="B345" s="14"/>
      <c r="C345" s="14"/>
      <c r="D345" s="14"/>
      <c r="E345" s="15" t="s">
        <v>111</v>
      </c>
      <c r="F345" s="15" t="s">
        <v>112</v>
      </c>
      <c r="G345" s="15"/>
      <c r="H345" s="14"/>
      <c r="I345" s="16">
        <v>3605.1</v>
      </c>
      <c r="J345" s="16">
        <v>0</v>
      </c>
      <c r="K345" s="16">
        <v>0</v>
      </c>
      <c r="L345" s="16">
        <v>0</v>
      </c>
      <c r="M345" s="16">
        <f t="shared" si="24"/>
        <v>0</v>
      </c>
      <c r="N345" s="16">
        <f t="shared" si="25"/>
        <v>0</v>
      </c>
      <c r="O345" s="16">
        <f t="shared" si="26"/>
        <v>0</v>
      </c>
    </row>
    <row r="346" spans="1:15" x14ac:dyDescent="0.25">
      <c r="A346" s="11"/>
      <c r="B346" s="11"/>
      <c r="C346" s="11"/>
      <c r="D346" s="12" t="s">
        <v>231</v>
      </c>
      <c r="E346" s="11"/>
      <c r="F346" s="12" t="s">
        <v>232</v>
      </c>
      <c r="G346" s="12" t="s">
        <v>96</v>
      </c>
      <c r="H346" s="11"/>
      <c r="I346" s="13">
        <f>+I347</f>
        <v>9997.9</v>
      </c>
      <c r="J346" s="13">
        <f>+J347</f>
        <v>0</v>
      </c>
      <c r="K346" s="13">
        <f>+K347</f>
        <v>0</v>
      </c>
      <c r="L346" s="13">
        <f>+L347</f>
        <v>0</v>
      </c>
      <c r="M346" s="13">
        <f t="shared" si="24"/>
        <v>0</v>
      </c>
      <c r="N346" s="13">
        <f t="shared" si="25"/>
        <v>0</v>
      </c>
      <c r="O346" s="13">
        <f t="shared" si="26"/>
        <v>0</v>
      </c>
    </row>
    <row r="347" spans="1:15" x14ac:dyDescent="0.25">
      <c r="A347" s="14"/>
      <c r="B347" s="14"/>
      <c r="C347" s="14"/>
      <c r="D347" s="14"/>
      <c r="E347" s="15" t="s">
        <v>111</v>
      </c>
      <c r="F347" s="15" t="s">
        <v>112</v>
      </c>
      <c r="G347" s="15"/>
      <c r="H347" s="14"/>
      <c r="I347" s="16">
        <v>9997.9</v>
      </c>
      <c r="J347" s="16">
        <v>0</v>
      </c>
      <c r="K347" s="16">
        <v>0</v>
      </c>
      <c r="L347" s="16">
        <v>0</v>
      </c>
      <c r="M347" s="16">
        <f t="shared" si="24"/>
        <v>0</v>
      </c>
      <c r="N347" s="16">
        <f t="shared" si="25"/>
        <v>0</v>
      </c>
      <c r="O347" s="16">
        <f t="shared" si="26"/>
        <v>0</v>
      </c>
    </row>
    <row r="348" spans="1:15" x14ac:dyDescent="0.25">
      <c r="A348" s="11"/>
      <c r="B348" s="11"/>
      <c r="C348" s="11"/>
      <c r="D348" s="12" t="s">
        <v>94</v>
      </c>
      <c r="E348" s="11"/>
      <c r="F348" s="12" t="s">
        <v>95</v>
      </c>
      <c r="G348" s="12" t="s">
        <v>96</v>
      </c>
      <c r="H348" s="11"/>
      <c r="I348" s="13">
        <f>+I349</f>
        <v>3684.8</v>
      </c>
      <c r="J348" s="13">
        <f>+J349</f>
        <v>30000</v>
      </c>
      <c r="K348" s="13">
        <f>+K349</f>
        <v>30000</v>
      </c>
      <c r="L348" s="13">
        <f>+L349</f>
        <v>0</v>
      </c>
      <c r="M348" s="13">
        <f t="shared" si="24"/>
        <v>0</v>
      </c>
      <c r="N348" s="13">
        <f t="shared" si="25"/>
        <v>0</v>
      </c>
      <c r="O348" s="13">
        <f t="shared" si="26"/>
        <v>0</v>
      </c>
    </row>
    <row r="349" spans="1:15" x14ac:dyDescent="0.25">
      <c r="A349" s="14"/>
      <c r="B349" s="14"/>
      <c r="C349" s="14"/>
      <c r="D349" s="14"/>
      <c r="E349" s="15" t="s">
        <v>111</v>
      </c>
      <c r="F349" s="15" t="s">
        <v>112</v>
      </c>
      <c r="G349" s="15"/>
      <c r="H349" s="14"/>
      <c r="I349" s="16">
        <v>3684.8</v>
      </c>
      <c r="J349" s="16">
        <v>30000</v>
      </c>
      <c r="K349" s="16">
        <v>30000</v>
      </c>
      <c r="L349" s="16">
        <v>0</v>
      </c>
      <c r="M349" s="16">
        <f t="shared" si="24"/>
        <v>0</v>
      </c>
      <c r="N349" s="16">
        <f t="shared" si="25"/>
        <v>0</v>
      </c>
      <c r="O349" s="16">
        <f t="shared" si="26"/>
        <v>0</v>
      </c>
    </row>
    <row r="350" spans="1:15" x14ac:dyDescent="0.25">
      <c r="A350" s="11"/>
      <c r="B350" s="11"/>
      <c r="C350" s="11"/>
      <c r="D350" s="12" t="s">
        <v>233</v>
      </c>
      <c r="E350" s="11"/>
      <c r="F350" s="12" t="s">
        <v>234</v>
      </c>
      <c r="G350" s="12" t="s">
        <v>96</v>
      </c>
      <c r="H350" s="11"/>
      <c r="I350" s="13">
        <f>+I351</f>
        <v>110000</v>
      </c>
      <c r="J350" s="13">
        <f>+J351</f>
        <v>0</v>
      </c>
      <c r="K350" s="13">
        <f>+K351</f>
        <v>0</v>
      </c>
      <c r="L350" s="13">
        <f>+L351</f>
        <v>0</v>
      </c>
      <c r="M350" s="13">
        <f t="shared" si="24"/>
        <v>0</v>
      </c>
      <c r="N350" s="13">
        <f t="shared" si="25"/>
        <v>0</v>
      </c>
      <c r="O350" s="13">
        <f t="shared" si="26"/>
        <v>0</v>
      </c>
    </row>
    <row r="351" spans="1:15" x14ac:dyDescent="0.25">
      <c r="A351" s="14"/>
      <c r="B351" s="14"/>
      <c r="C351" s="14"/>
      <c r="D351" s="14"/>
      <c r="E351" s="15" t="s">
        <v>139</v>
      </c>
      <c r="F351" s="15" t="s">
        <v>140</v>
      </c>
      <c r="G351" s="15"/>
      <c r="H351" s="14"/>
      <c r="I351" s="16">
        <v>110000</v>
      </c>
      <c r="J351" s="16">
        <v>0</v>
      </c>
      <c r="K351" s="16">
        <v>0</v>
      </c>
      <c r="L351" s="16">
        <v>0</v>
      </c>
      <c r="M351" s="16">
        <f t="shared" si="24"/>
        <v>0</v>
      </c>
      <c r="N351" s="16">
        <f t="shared" si="25"/>
        <v>0</v>
      </c>
      <c r="O351" s="16">
        <f t="shared" si="26"/>
        <v>0</v>
      </c>
    </row>
    <row r="352" spans="1:15" x14ac:dyDescent="0.25">
      <c r="A352" s="8"/>
      <c r="B352" s="8"/>
      <c r="C352" s="9" t="s">
        <v>235</v>
      </c>
      <c r="D352" s="8"/>
      <c r="E352" s="8"/>
      <c r="F352" s="9" t="s">
        <v>236</v>
      </c>
      <c r="G352" s="9"/>
      <c r="H352" s="8"/>
      <c r="I352" s="10">
        <f>+I353</f>
        <v>0</v>
      </c>
      <c r="J352" s="10">
        <f>+J353</f>
        <v>105000</v>
      </c>
      <c r="K352" s="10">
        <f>+K353</f>
        <v>95000</v>
      </c>
      <c r="L352" s="10">
        <f>+L353</f>
        <v>9032.7999999999993</v>
      </c>
      <c r="M352" s="10">
        <f t="shared" si="24"/>
        <v>9.5082105263157892</v>
      </c>
      <c r="N352" s="10">
        <f t="shared" si="25"/>
        <v>8.602666666666666</v>
      </c>
      <c r="O352" s="10">
        <f t="shared" si="26"/>
        <v>0</v>
      </c>
    </row>
    <row r="353" spans="1:15" x14ac:dyDescent="0.25">
      <c r="A353" s="11"/>
      <c r="B353" s="11"/>
      <c r="C353" s="11"/>
      <c r="D353" s="12" t="s">
        <v>237</v>
      </c>
      <c r="E353" s="11"/>
      <c r="F353" s="12" t="s">
        <v>238</v>
      </c>
      <c r="G353" s="12" t="s">
        <v>96</v>
      </c>
      <c r="H353" s="11"/>
      <c r="I353" s="13">
        <f>+I354+I355+I356</f>
        <v>0</v>
      </c>
      <c r="J353" s="13">
        <f>+J354+J355+J356</f>
        <v>105000</v>
      </c>
      <c r="K353" s="13">
        <f>+K354+K355+K356</f>
        <v>95000</v>
      </c>
      <c r="L353" s="13">
        <f>+L354+L355+L356</f>
        <v>9032.7999999999993</v>
      </c>
      <c r="M353" s="13">
        <f t="shared" si="24"/>
        <v>9.5082105263157892</v>
      </c>
      <c r="N353" s="13">
        <f t="shared" si="25"/>
        <v>8.602666666666666</v>
      </c>
      <c r="O353" s="13">
        <f t="shared" si="26"/>
        <v>0</v>
      </c>
    </row>
    <row r="354" spans="1:15" x14ac:dyDescent="0.25">
      <c r="A354" s="14"/>
      <c r="B354" s="14"/>
      <c r="C354" s="14"/>
      <c r="D354" s="14"/>
      <c r="E354" s="15" t="s">
        <v>137</v>
      </c>
      <c r="F354" s="15" t="s">
        <v>138</v>
      </c>
      <c r="G354" s="15"/>
      <c r="H354" s="14"/>
      <c r="I354" s="16">
        <v>0</v>
      </c>
      <c r="J354" s="16">
        <v>100000</v>
      </c>
      <c r="K354" s="16">
        <v>80000</v>
      </c>
      <c r="L354" s="16">
        <v>0</v>
      </c>
      <c r="M354" s="16">
        <f t="shared" si="24"/>
        <v>0</v>
      </c>
      <c r="N354" s="16">
        <f t="shared" si="25"/>
        <v>0</v>
      </c>
      <c r="O354" s="16">
        <f t="shared" si="26"/>
        <v>0</v>
      </c>
    </row>
    <row r="355" spans="1:15" x14ac:dyDescent="0.25">
      <c r="A355" s="14"/>
      <c r="B355" s="14"/>
      <c r="C355" s="14"/>
      <c r="D355" s="14"/>
      <c r="E355" s="15" t="s">
        <v>139</v>
      </c>
      <c r="F355" s="15" t="s">
        <v>140</v>
      </c>
      <c r="G355" s="15"/>
      <c r="H355" s="14"/>
      <c r="I355" s="16">
        <v>0</v>
      </c>
      <c r="J355" s="16">
        <v>0</v>
      </c>
      <c r="K355" s="16">
        <v>10000</v>
      </c>
      <c r="L355" s="16">
        <v>8329.16</v>
      </c>
      <c r="M355" s="16">
        <f t="shared" si="24"/>
        <v>83.291600000000003</v>
      </c>
      <c r="N355" s="16">
        <f t="shared" si="25"/>
        <v>0</v>
      </c>
      <c r="O355" s="16">
        <f t="shared" si="26"/>
        <v>0</v>
      </c>
    </row>
    <row r="356" spans="1:15" x14ac:dyDescent="0.25">
      <c r="A356" s="14"/>
      <c r="B356" s="14"/>
      <c r="C356" s="14"/>
      <c r="D356" s="14"/>
      <c r="E356" s="15" t="s">
        <v>111</v>
      </c>
      <c r="F356" s="15" t="s">
        <v>112</v>
      </c>
      <c r="G356" s="15"/>
      <c r="H356" s="14"/>
      <c r="I356" s="16">
        <v>0</v>
      </c>
      <c r="J356" s="16">
        <v>5000</v>
      </c>
      <c r="K356" s="16">
        <v>5000</v>
      </c>
      <c r="L356" s="16">
        <v>703.64</v>
      </c>
      <c r="M356" s="16">
        <f t="shared" si="24"/>
        <v>14.072799999999999</v>
      </c>
      <c r="N356" s="16">
        <f t="shared" si="25"/>
        <v>14.072799999999999</v>
      </c>
      <c r="O356" s="16">
        <f t="shared" si="26"/>
        <v>0</v>
      </c>
    </row>
    <row r="357" spans="1:15" x14ac:dyDescent="0.25">
      <c r="A357" s="8"/>
      <c r="B357" s="8"/>
      <c r="C357" s="9" t="s">
        <v>239</v>
      </c>
      <c r="D357" s="8"/>
      <c r="E357" s="8"/>
      <c r="F357" s="9" t="s">
        <v>240</v>
      </c>
      <c r="G357" s="9"/>
      <c r="H357" s="8"/>
      <c r="I357" s="10">
        <f>+I358</f>
        <v>49917.19</v>
      </c>
      <c r="J357" s="10">
        <f>+J358</f>
        <v>25000</v>
      </c>
      <c r="K357" s="10">
        <f>+K358</f>
        <v>25000</v>
      </c>
      <c r="L357" s="10">
        <f>+L358</f>
        <v>23387.420000000002</v>
      </c>
      <c r="M357" s="10">
        <f t="shared" si="24"/>
        <v>93.549680000000009</v>
      </c>
      <c r="N357" s="10">
        <f t="shared" si="25"/>
        <v>93.549680000000009</v>
      </c>
      <c r="O357" s="10">
        <f t="shared" si="26"/>
        <v>46.852437006169616</v>
      </c>
    </row>
    <row r="358" spans="1:15" x14ac:dyDescent="0.25">
      <c r="A358" s="11"/>
      <c r="B358" s="11"/>
      <c r="C358" s="11"/>
      <c r="D358" s="12" t="s">
        <v>212</v>
      </c>
      <c r="E358" s="11"/>
      <c r="F358" s="12" t="s">
        <v>213</v>
      </c>
      <c r="G358" s="12" t="s">
        <v>96</v>
      </c>
      <c r="H358" s="11"/>
      <c r="I358" s="13">
        <f>+I359+I360+I361</f>
        <v>49917.19</v>
      </c>
      <c r="J358" s="13">
        <f>+J359+J360+J361</f>
        <v>25000</v>
      </c>
      <c r="K358" s="13">
        <f>+K359+K360+K361</f>
        <v>25000</v>
      </c>
      <c r="L358" s="13">
        <f>+L359+L360+L361</f>
        <v>23387.420000000002</v>
      </c>
      <c r="M358" s="13">
        <f t="shared" si="24"/>
        <v>93.549680000000009</v>
      </c>
      <c r="N358" s="13">
        <f t="shared" si="25"/>
        <v>93.549680000000009</v>
      </c>
      <c r="O358" s="13">
        <f t="shared" si="26"/>
        <v>46.852437006169616</v>
      </c>
    </row>
    <row r="359" spans="1:15" x14ac:dyDescent="0.25">
      <c r="A359" s="14"/>
      <c r="B359" s="14"/>
      <c r="C359" s="14"/>
      <c r="D359" s="14"/>
      <c r="E359" s="15" t="s">
        <v>17</v>
      </c>
      <c r="F359" s="15" t="s">
        <v>18</v>
      </c>
      <c r="G359" s="15"/>
      <c r="H359" s="14"/>
      <c r="I359" s="16">
        <v>0</v>
      </c>
      <c r="J359" s="16">
        <v>0</v>
      </c>
      <c r="K359" s="16">
        <v>700</v>
      </c>
      <c r="L359" s="16">
        <v>700</v>
      </c>
      <c r="M359" s="16">
        <f t="shared" si="24"/>
        <v>100</v>
      </c>
      <c r="N359" s="16">
        <f t="shared" si="25"/>
        <v>0</v>
      </c>
      <c r="O359" s="16">
        <f t="shared" si="26"/>
        <v>0</v>
      </c>
    </row>
    <row r="360" spans="1:15" x14ac:dyDescent="0.25">
      <c r="A360" s="14"/>
      <c r="B360" s="14"/>
      <c r="C360" s="14"/>
      <c r="D360" s="14"/>
      <c r="E360" s="15" t="s">
        <v>21</v>
      </c>
      <c r="F360" s="15" t="s">
        <v>22</v>
      </c>
      <c r="G360" s="15"/>
      <c r="H360" s="14"/>
      <c r="I360" s="16">
        <v>49917.19</v>
      </c>
      <c r="J360" s="16">
        <v>25000</v>
      </c>
      <c r="K360" s="16">
        <v>23200</v>
      </c>
      <c r="L360" s="16">
        <v>21591.86</v>
      </c>
      <c r="M360" s="16">
        <f t="shared" si="24"/>
        <v>93.068362068965513</v>
      </c>
      <c r="N360" s="16">
        <f t="shared" si="25"/>
        <v>86.367440000000002</v>
      </c>
      <c r="O360" s="16">
        <f t="shared" si="26"/>
        <v>43.255359526447698</v>
      </c>
    </row>
    <row r="361" spans="1:15" x14ac:dyDescent="0.25">
      <c r="A361" s="14"/>
      <c r="B361" s="14"/>
      <c r="C361" s="14"/>
      <c r="D361" s="14"/>
      <c r="E361" s="15" t="s">
        <v>111</v>
      </c>
      <c r="F361" s="15" t="s">
        <v>112</v>
      </c>
      <c r="G361" s="15"/>
      <c r="H361" s="14"/>
      <c r="I361" s="16">
        <v>0</v>
      </c>
      <c r="J361" s="16">
        <v>0</v>
      </c>
      <c r="K361" s="16">
        <v>1100</v>
      </c>
      <c r="L361" s="16">
        <v>1095.56</v>
      </c>
      <c r="M361" s="16">
        <f t="shared" si="24"/>
        <v>99.596363636363634</v>
      </c>
      <c r="N361" s="16">
        <f t="shared" si="25"/>
        <v>0</v>
      </c>
      <c r="O361" s="16">
        <f t="shared" si="26"/>
        <v>0</v>
      </c>
    </row>
    <row r="362" spans="1:15" x14ac:dyDescent="0.25">
      <c r="A362" s="8"/>
      <c r="B362" s="8"/>
      <c r="C362" s="9" t="s">
        <v>241</v>
      </c>
      <c r="D362" s="8"/>
      <c r="E362" s="8"/>
      <c r="F362" s="9" t="s">
        <v>242</v>
      </c>
      <c r="G362" s="9"/>
      <c r="H362" s="8"/>
      <c r="I362" s="10">
        <f>+I363+I369</f>
        <v>13930.720000000001</v>
      </c>
      <c r="J362" s="10">
        <f>+J363+J369</f>
        <v>96500</v>
      </c>
      <c r="K362" s="10">
        <f>+K363+K369</f>
        <v>96600</v>
      </c>
      <c r="L362" s="10">
        <f>+L363+L369</f>
        <v>96268.98000000001</v>
      </c>
      <c r="M362" s="10">
        <f t="shared" si="24"/>
        <v>99.657329192546598</v>
      </c>
      <c r="N362" s="10">
        <f t="shared" si="25"/>
        <v>99.760601036269435</v>
      </c>
      <c r="O362" s="10">
        <f t="shared" si="26"/>
        <v>691.05530798120992</v>
      </c>
    </row>
    <row r="363" spans="1:15" x14ac:dyDescent="0.25">
      <c r="A363" s="11"/>
      <c r="B363" s="11"/>
      <c r="C363" s="11"/>
      <c r="D363" s="12" t="s">
        <v>16</v>
      </c>
      <c r="E363" s="11"/>
      <c r="F363" s="12"/>
      <c r="G363" s="12"/>
      <c r="H363" s="11"/>
      <c r="I363" s="13">
        <f>+I364+I365+I366+I367+I368</f>
        <v>0</v>
      </c>
      <c r="J363" s="13">
        <f>+J364+J365+J366+J367+J368</f>
        <v>96500</v>
      </c>
      <c r="K363" s="13">
        <f>+K364+K365+K366+K367+K368</f>
        <v>96600</v>
      </c>
      <c r="L363" s="13">
        <f>+L364+L365+L366+L367+L368</f>
        <v>96268.98000000001</v>
      </c>
      <c r="M363" s="13">
        <f t="shared" si="24"/>
        <v>99.657329192546598</v>
      </c>
      <c r="N363" s="13">
        <f t="shared" si="25"/>
        <v>99.760601036269435</v>
      </c>
      <c r="O363" s="13">
        <f t="shared" si="26"/>
        <v>0</v>
      </c>
    </row>
    <row r="364" spans="1:15" x14ac:dyDescent="0.25">
      <c r="A364" s="14"/>
      <c r="B364" s="14"/>
      <c r="C364" s="14"/>
      <c r="D364" s="14"/>
      <c r="E364" s="15" t="s">
        <v>17</v>
      </c>
      <c r="F364" s="15" t="s">
        <v>18</v>
      </c>
      <c r="G364" s="15"/>
      <c r="H364" s="14"/>
      <c r="I364" s="16">
        <v>0</v>
      </c>
      <c r="J364" s="16">
        <v>2000</v>
      </c>
      <c r="K364" s="16">
        <v>1850</v>
      </c>
      <c r="L364" s="16">
        <v>1811.7</v>
      </c>
      <c r="M364" s="16">
        <f t="shared" si="24"/>
        <v>97.929729729729729</v>
      </c>
      <c r="N364" s="16">
        <f t="shared" si="25"/>
        <v>90.585000000000008</v>
      </c>
      <c r="O364" s="16">
        <f t="shared" si="26"/>
        <v>0</v>
      </c>
    </row>
    <row r="365" spans="1:15" x14ac:dyDescent="0.25">
      <c r="A365" s="14"/>
      <c r="B365" s="14"/>
      <c r="C365" s="14"/>
      <c r="D365" s="14"/>
      <c r="E365" s="15" t="s">
        <v>33</v>
      </c>
      <c r="F365" s="15" t="s">
        <v>34</v>
      </c>
      <c r="G365" s="15"/>
      <c r="H365" s="14"/>
      <c r="I365" s="16">
        <v>0</v>
      </c>
      <c r="J365" s="16">
        <v>4000</v>
      </c>
      <c r="K365" s="16">
        <v>7850</v>
      </c>
      <c r="L365" s="16">
        <v>7848.02</v>
      </c>
      <c r="M365" s="16">
        <f t="shared" si="24"/>
        <v>99.974777070063709</v>
      </c>
      <c r="N365" s="16">
        <f t="shared" si="25"/>
        <v>196.20050000000001</v>
      </c>
      <c r="O365" s="16">
        <f t="shared" si="26"/>
        <v>0</v>
      </c>
    </row>
    <row r="366" spans="1:15" x14ac:dyDescent="0.25">
      <c r="A366" s="14"/>
      <c r="B366" s="14"/>
      <c r="C366" s="14"/>
      <c r="D366" s="14"/>
      <c r="E366" s="15" t="s">
        <v>21</v>
      </c>
      <c r="F366" s="15" t="s">
        <v>22</v>
      </c>
      <c r="G366" s="15"/>
      <c r="H366" s="14"/>
      <c r="I366" s="16">
        <v>0</v>
      </c>
      <c r="J366" s="16">
        <v>85500</v>
      </c>
      <c r="K366" s="16">
        <v>58700</v>
      </c>
      <c r="L366" s="16">
        <v>58634.95</v>
      </c>
      <c r="M366" s="16">
        <f t="shared" si="24"/>
        <v>99.889182282793868</v>
      </c>
      <c r="N366" s="16">
        <f t="shared" si="25"/>
        <v>68.578888888888883</v>
      </c>
      <c r="O366" s="16">
        <f t="shared" si="26"/>
        <v>0</v>
      </c>
    </row>
    <row r="367" spans="1:15" x14ac:dyDescent="0.25">
      <c r="A367" s="14"/>
      <c r="B367" s="14"/>
      <c r="C367" s="14"/>
      <c r="D367" s="14"/>
      <c r="E367" s="15" t="s">
        <v>139</v>
      </c>
      <c r="F367" s="15" t="s">
        <v>140</v>
      </c>
      <c r="G367" s="15"/>
      <c r="H367" s="14"/>
      <c r="I367" s="16">
        <v>0</v>
      </c>
      <c r="J367" s="16">
        <v>0</v>
      </c>
      <c r="K367" s="16">
        <v>19000</v>
      </c>
      <c r="L367" s="16">
        <v>18849.68</v>
      </c>
      <c r="M367" s="16">
        <f t="shared" si="24"/>
        <v>99.208842105263159</v>
      </c>
      <c r="N367" s="16">
        <f t="shared" si="25"/>
        <v>0</v>
      </c>
      <c r="O367" s="16">
        <f t="shared" si="26"/>
        <v>0</v>
      </c>
    </row>
    <row r="368" spans="1:15" x14ac:dyDescent="0.25">
      <c r="A368" s="14"/>
      <c r="B368" s="14"/>
      <c r="C368" s="14"/>
      <c r="D368" s="14"/>
      <c r="E368" s="15" t="s">
        <v>111</v>
      </c>
      <c r="F368" s="15" t="s">
        <v>112</v>
      </c>
      <c r="G368" s="15"/>
      <c r="H368" s="14"/>
      <c r="I368" s="16">
        <v>0</v>
      </c>
      <c r="J368" s="16">
        <v>5000</v>
      </c>
      <c r="K368" s="16">
        <v>9200</v>
      </c>
      <c r="L368" s="16">
        <v>9124.6299999999992</v>
      </c>
      <c r="M368" s="16">
        <f t="shared" si="24"/>
        <v>99.180760869565205</v>
      </c>
      <c r="N368" s="16">
        <f t="shared" si="25"/>
        <v>182.49259999999998</v>
      </c>
      <c r="O368" s="16">
        <f t="shared" si="26"/>
        <v>0</v>
      </c>
    </row>
    <row r="369" spans="1:15" x14ac:dyDescent="0.25">
      <c r="A369" s="11"/>
      <c r="B369" s="11"/>
      <c r="C369" s="11"/>
      <c r="D369" s="12" t="s">
        <v>243</v>
      </c>
      <c r="E369" s="11"/>
      <c r="F369" s="12" t="s">
        <v>244</v>
      </c>
      <c r="G369" s="12" t="s">
        <v>96</v>
      </c>
      <c r="H369" s="11"/>
      <c r="I369" s="13">
        <f>+I370+I371</f>
        <v>13930.720000000001</v>
      </c>
      <c r="J369" s="13">
        <f>+J370+J371</f>
        <v>0</v>
      </c>
      <c r="K369" s="13">
        <f>+K370+K371</f>
        <v>0</v>
      </c>
      <c r="L369" s="13">
        <f>+L370+L371</f>
        <v>0</v>
      </c>
      <c r="M369" s="13">
        <f t="shared" si="24"/>
        <v>0</v>
      </c>
      <c r="N369" s="13">
        <f t="shared" si="25"/>
        <v>0</v>
      </c>
      <c r="O369" s="13">
        <f t="shared" si="26"/>
        <v>0</v>
      </c>
    </row>
    <row r="370" spans="1:15" x14ac:dyDescent="0.25">
      <c r="A370" s="14"/>
      <c r="B370" s="14"/>
      <c r="C370" s="14"/>
      <c r="D370" s="14"/>
      <c r="E370" s="15" t="s">
        <v>17</v>
      </c>
      <c r="F370" s="15" t="s">
        <v>18</v>
      </c>
      <c r="G370" s="15"/>
      <c r="H370" s="14"/>
      <c r="I370" s="16">
        <v>7308.14</v>
      </c>
      <c r="J370" s="16">
        <v>0</v>
      </c>
      <c r="K370" s="16">
        <v>0</v>
      </c>
      <c r="L370" s="16">
        <v>0</v>
      </c>
      <c r="M370" s="16">
        <f t="shared" si="24"/>
        <v>0</v>
      </c>
      <c r="N370" s="16">
        <f t="shared" si="25"/>
        <v>0</v>
      </c>
      <c r="O370" s="16">
        <f t="shared" si="26"/>
        <v>0</v>
      </c>
    </row>
    <row r="371" spans="1:15" x14ac:dyDescent="0.25">
      <c r="A371" s="14"/>
      <c r="B371" s="14"/>
      <c r="C371" s="14"/>
      <c r="D371" s="14"/>
      <c r="E371" s="15" t="s">
        <v>21</v>
      </c>
      <c r="F371" s="15" t="s">
        <v>22</v>
      </c>
      <c r="G371" s="15"/>
      <c r="H371" s="14"/>
      <c r="I371" s="16">
        <v>6622.58</v>
      </c>
      <c r="J371" s="16">
        <v>0</v>
      </c>
      <c r="K371" s="16">
        <v>0</v>
      </c>
      <c r="L371" s="16">
        <v>0</v>
      </c>
      <c r="M371" s="16">
        <f t="shared" si="24"/>
        <v>0</v>
      </c>
      <c r="N371" s="16">
        <f t="shared" si="25"/>
        <v>0</v>
      </c>
      <c r="O371" s="16">
        <f t="shared" si="26"/>
        <v>0</v>
      </c>
    </row>
    <row r="372" spans="1:15" x14ac:dyDescent="0.25">
      <c r="A372" s="5"/>
      <c r="B372" s="6" t="s">
        <v>245</v>
      </c>
      <c r="C372" s="5"/>
      <c r="D372" s="5"/>
      <c r="E372" s="5"/>
      <c r="F372" s="6" t="s">
        <v>246</v>
      </c>
      <c r="G372" s="6"/>
      <c r="H372" s="5"/>
      <c r="I372" s="7">
        <f>+I373+I383+I393+I398+I406+I417+I427+I435+I443+I461</f>
        <v>3859289.7300000004</v>
      </c>
      <c r="J372" s="7">
        <f>+J373+J383+J393+J398+J406+J417+J427+J435+J443+J461</f>
        <v>1038332.09</v>
      </c>
      <c r="K372" s="7">
        <f>+K373+K383+K393+K398+K406+K417+K427+K435+K443+K461</f>
        <v>1037832.09</v>
      </c>
      <c r="L372" s="7">
        <f>+L373+L383+L393+L398+L406+L417+L427+L435+L443+L461</f>
        <v>734588.15</v>
      </c>
      <c r="M372" s="7">
        <f t="shared" si="24"/>
        <v>70.781021041660026</v>
      </c>
      <c r="N372" s="7">
        <f t="shared" si="25"/>
        <v>70.746937042078713</v>
      </c>
      <c r="O372" s="7">
        <f t="shared" si="26"/>
        <v>19.034283544189879</v>
      </c>
    </row>
    <row r="373" spans="1:15" x14ac:dyDescent="0.25">
      <c r="A373" s="8"/>
      <c r="B373" s="8"/>
      <c r="C373" s="9" t="s">
        <v>247</v>
      </c>
      <c r="D373" s="8"/>
      <c r="E373" s="8"/>
      <c r="F373" s="9" t="s">
        <v>248</v>
      </c>
      <c r="G373" s="9"/>
      <c r="H373" s="8"/>
      <c r="I373" s="10">
        <f>+I374</f>
        <v>65602.299999999988</v>
      </c>
      <c r="J373" s="10">
        <f>+J374</f>
        <v>105000</v>
      </c>
      <c r="K373" s="10">
        <f>+K374</f>
        <v>105000</v>
      </c>
      <c r="L373" s="10">
        <f>+L374</f>
        <v>69256.92</v>
      </c>
      <c r="M373" s="10">
        <f t="shared" si="24"/>
        <v>65.958971428571417</v>
      </c>
      <c r="N373" s="10">
        <f t="shared" si="25"/>
        <v>65.958971428571417</v>
      </c>
      <c r="O373" s="10">
        <f t="shared" si="26"/>
        <v>105.57087175297208</v>
      </c>
    </row>
    <row r="374" spans="1:15" x14ac:dyDescent="0.25">
      <c r="A374" s="11"/>
      <c r="B374" s="11"/>
      <c r="C374" s="11"/>
      <c r="D374" s="12" t="s">
        <v>16</v>
      </c>
      <c r="E374" s="11"/>
      <c r="F374" s="12"/>
      <c r="G374" s="12"/>
      <c r="H374" s="11"/>
      <c r="I374" s="13">
        <f>+I375+I376+I377+I378+I379+I380+I381+I382</f>
        <v>65602.299999999988</v>
      </c>
      <c r="J374" s="13">
        <f>+J375+J376+J377+J378+J379+J380+J381+J382</f>
        <v>105000</v>
      </c>
      <c r="K374" s="13">
        <f>+K375+K376+K377+K378+K379+K380+K381+K382</f>
        <v>105000</v>
      </c>
      <c r="L374" s="13">
        <f>+L375+L376+L377+L378+L379+L380+L381+L382</f>
        <v>69256.92</v>
      </c>
      <c r="M374" s="13">
        <f t="shared" si="24"/>
        <v>65.958971428571417</v>
      </c>
      <c r="N374" s="13">
        <f t="shared" si="25"/>
        <v>65.958971428571417</v>
      </c>
      <c r="O374" s="13">
        <f t="shared" si="26"/>
        <v>105.57087175297208</v>
      </c>
    </row>
    <row r="375" spans="1:15" x14ac:dyDescent="0.25">
      <c r="A375" s="14"/>
      <c r="B375" s="14"/>
      <c r="C375" s="14"/>
      <c r="D375" s="14"/>
      <c r="E375" s="15" t="s">
        <v>17</v>
      </c>
      <c r="F375" s="15" t="s">
        <v>18</v>
      </c>
      <c r="G375" s="15"/>
      <c r="H375" s="14"/>
      <c r="I375" s="16">
        <v>29019.37</v>
      </c>
      <c r="J375" s="16">
        <v>43500</v>
      </c>
      <c r="K375" s="16">
        <v>41000</v>
      </c>
      <c r="L375" s="16">
        <v>30966.59</v>
      </c>
      <c r="M375" s="16">
        <f t="shared" si="24"/>
        <v>75.528268292682938</v>
      </c>
      <c r="N375" s="16">
        <f t="shared" si="25"/>
        <v>71.187563218390807</v>
      </c>
      <c r="O375" s="16">
        <f t="shared" si="26"/>
        <v>106.71006986023474</v>
      </c>
    </row>
    <row r="376" spans="1:15" x14ac:dyDescent="0.25">
      <c r="A376" s="14"/>
      <c r="B376" s="14"/>
      <c r="C376" s="14"/>
      <c r="D376" s="14"/>
      <c r="E376" s="15" t="s">
        <v>33</v>
      </c>
      <c r="F376" s="15" t="s">
        <v>34</v>
      </c>
      <c r="G376" s="15"/>
      <c r="H376" s="14"/>
      <c r="I376" s="16">
        <v>0</v>
      </c>
      <c r="J376" s="16">
        <v>0</v>
      </c>
      <c r="K376" s="16">
        <v>500</v>
      </c>
      <c r="L376" s="16">
        <v>499.59</v>
      </c>
      <c r="M376" s="16">
        <f t="shared" si="24"/>
        <v>99.917999999999992</v>
      </c>
      <c r="N376" s="16">
        <f t="shared" si="25"/>
        <v>0</v>
      </c>
      <c r="O376" s="16">
        <f t="shared" si="26"/>
        <v>0</v>
      </c>
    </row>
    <row r="377" spans="1:15" x14ac:dyDescent="0.25">
      <c r="A377" s="14"/>
      <c r="B377" s="14"/>
      <c r="C377" s="14"/>
      <c r="D377" s="14"/>
      <c r="E377" s="15" t="s">
        <v>19</v>
      </c>
      <c r="F377" s="15" t="s">
        <v>20</v>
      </c>
      <c r="G377" s="15"/>
      <c r="H377" s="14"/>
      <c r="I377" s="16">
        <v>1256.6400000000001</v>
      </c>
      <c r="J377" s="16">
        <v>1000</v>
      </c>
      <c r="K377" s="16">
        <v>1000</v>
      </c>
      <c r="L377" s="16">
        <v>109.8</v>
      </c>
      <c r="M377" s="16">
        <f t="shared" si="24"/>
        <v>10.979999999999999</v>
      </c>
      <c r="N377" s="16">
        <f t="shared" si="25"/>
        <v>10.979999999999999</v>
      </c>
      <c r="O377" s="16">
        <f t="shared" si="26"/>
        <v>8.7375859434682965</v>
      </c>
    </row>
    <row r="378" spans="1:15" x14ac:dyDescent="0.25">
      <c r="A378" s="14"/>
      <c r="B378" s="14"/>
      <c r="C378" s="14"/>
      <c r="D378" s="14"/>
      <c r="E378" s="15" t="s">
        <v>21</v>
      </c>
      <c r="F378" s="15" t="s">
        <v>22</v>
      </c>
      <c r="G378" s="15"/>
      <c r="H378" s="14"/>
      <c r="I378" s="16">
        <v>64.290000000000006</v>
      </c>
      <c r="J378" s="16">
        <v>500</v>
      </c>
      <c r="K378" s="16">
        <v>30500</v>
      </c>
      <c r="L378" s="16">
        <v>25126.58</v>
      </c>
      <c r="M378" s="16">
        <f t="shared" si="24"/>
        <v>82.38222950819673</v>
      </c>
      <c r="N378" s="16">
        <f t="shared" si="25"/>
        <v>5025.3159999999998</v>
      </c>
      <c r="O378" s="16">
        <f t="shared" si="26"/>
        <v>39083.185565406748</v>
      </c>
    </row>
    <row r="379" spans="1:15" x14ac:dyDescent="0.25">
      <c r="A379" s="14"/>
      <c r="B379" s="14"/>
      <c r="C379" s="14"/>
      <c r="D379" s="14"/>
      <c r="E379" s="15" t="s">
        <v>25</v>
      </c>
      <c r="F379" s="15" t="s">
        <v>26</v>
      </c>
      <c r="G379" s="15"/>
      <c r="H379" s="14"/>
      <c r="I379" s="16">
        <v>19001.21</v>
      </c>
      <c r="J379" s="16">
        <v>9000</v>
      </c>
      <c r="K379" s="16">
        <v>9000</v>
      </c>
      <c r="L379" s="16">
        <v>4556.3599999999997</v>
      </c>
      <c r="M379" s="16">
        <f t="shared" si="24"/>
        <v>50.626222222222218</v>
      </c>
      <c r="N379" s="16">
        <f t="shared" si="25"/>
        <v>50.626222222222218</v>
      </c>
      <c r="O379" s="16">
        <f t="shared" si="26"/>
        <v>23.979315001518323</v>
      </c>
    </row>
    <row r="380" spans="1:15" x14ac:dyDescent="0.25">
      <c r="A380" s="14"/>
      <c r="B380" s="14"/>
      <c r="C380" s="14"/>
      <c r="D380" s="14"/>
      <c r="E380" s="15" t="s">
        <v>29</v>
      </c>
      <c r="F380" s="15" t="s">
        <v>30</v>
      </c>
      <c r="G380" s="15"/>
      <c r="H380" s="14"/>
      <c r="I380" s="16">
        <v>4196.42</v>
      </c>
      <c r="J380" s="16">
        <v>6000</v>
      </c>
      <c r="K380" s="16">
        <v>8000</v>
      </c>
      <c r="L380" s="16">
        <v>7998</v>
      </c>
      <c r="M380" s="16">
        <f t="shared" si="24"/>
        <v>99.975000000000009</v>
      </c>
      <c r="N380" s="16">
        <f t="shared" si="25"/>
        <v>133.29999999999998</v>
      </c>
      <c r="O380" s="16">
        <f t="shared" si="26"/>
        <v>190.59102759018401</v>
      </c>
    </row>
    <row r="381" spans="1:15" x14ac:dyDescent="0.25">
      <c r="A381" s="14"/>
      <c r="B381" s="14"/>
      <c r="C381" s="14"/>
      <c r="D381" s="14"/>
      <c r="E381" s="15" t="s">
        <v>63</v>
      </c>
      <c r="F381" s="15" t="s">
        <v>64</v>
      </c>
      <c r="G381" s="15"/>
      <c r="H381" s="14"/>
      <c r="I381" s="16">
        <v>12064.37</v>
      </c>
      <c r="J381" s="16">
        <v>15000</v>
      </c>
      <c r="K381" s="16">
        <v>15000</v>
      </c>
      <c r="L381" s="16">
        <v>0</v>
      </c>
      <c r="M381" s="16">
        <f t="shared" si="24"/>
        <v>0</v>
      </c>
      <c r="N381" s="16">
        <f t="shared" si="25"/>
        <v>0</v>
      </c>
      <c r="O381" s="16">
        <f t="shared" si="26"/>
        <v>0</v>
      </c>
    </row>
    <row r="382" spans="1:15" x14ac:dyDescent="0.25">
      <c r="A382" s="14"/>
      <c r="B382" s="14"/>
      <c r="C382" s="14"/>
      <c r="D382" s="14"/>
      <c r="E382" s="15" t="s">
        <v>111</v>
      </c>
      <c r="F382" s="15" t="s">
        <v>112</v>
      </c>
      <c r="G382" s="15"/>
      <c r="H382" s="14"/>
      <c r="I382" s="16">
        <v>0</v>
      </c>
      <c r="J382" s="16">
        <v>30000</v>
      </c>
      <c r="K382" s="16">
        <v>0</v>
      </c>
      <c r="L382" s="16">
        <v>0</v>
      </c>
      <c r="M382" s="16">
        <f t="shared" si="24"/>
        <v>0</v>
      </c>
      <c r="N382" s="16">
        <f t="shared" si="25"/>
        <v>0</v>
      </c>
      <c r="O382" s="16">
        <f t="shared" si="26"/>
        <v>0</v>
      </c>
    </row>
    <row r="383" spans="1:15" x14ac:dyDescent="0.25">
      <c r="A383" s="8"/>
      <c r="B383" s="8"/>
      <c r="C383" s="9" t="s">
        <v>249</v>
      </c>
      <c r="D383" s="8"/>
      <c r="E383" s="8"/>
      <c r="F383" s="9" t="s">
        <v>250</v>
      </c>
      <c r="G383" s="9"/>
      <c r="H383" s="8"/>
      <c r="I383" s="10">
        <f>+I384</f>
        <v>65661.679999999993</v>
      </c>
      <c r="J383" s="10">
        <f>+J384</f>
        <v>74000</v>
      </c>
      <c r="K383" s="10">
        <f>+K384</f>
        <v>74000</v>
      </c>
      <c r="L383" s="10">
        <f>+L384</f>
        <v>50398.33</v>
      </c>
      <c r="M383" s="10">
        <f t="shared" si="24"/>
        <v>68.105851351351347</v>
      </c>
      <c r="N383" s="10">
        <f t="shared" si="25"/>
        <v>68.105851351351347</v>
      </c>
      <c r="O383" s="10">
        <f t="shared" si="26"/>
        <v>76.754554559067032</v>
      </c>
    </row>
    <row r="384" spans="1:15" x14ac:dyDescent="0.25">
      <c r="A384" s="11"/>
      <c r="B384" s="11"/>
      <c r="C384" s="11"/>
      <c r="D384" s="12" t="s">
        <v>16</v>
      </c>
      <c r="E384" s="11"/>
      <c r="F384" s="12"/>
      <c r="G384" s="12"/>
      <c r="H384" s="11"/>
      <c r="I384" s="13">
        <f>+I385+I386+I387+I388+I389+I390+I391+I392</f>
        <v>65661.679999999993</v>
      </c>
      <c r="J384" s="13">
        <f>+J385+J386+J387+J388+J389+J390+J391+J392</f>
        <v>74000</v>
      </c>
      <c r="K384" s="13">
        <f>+K385+K386+K387+K388+K389+K390+K391+K392</f>
        <v>74000</v>
      </c>
      <c r="L384" s="13">
        <f>+L385+L386+L387+L388+L389+L390+L391+L392</f>
        <v>50398.33</v>
      </c>
      <c r="M384" s="13">
        <f t="shared" si="24"/>
        <v>68.105851351351347</v>
      </c>
      <c r="N384" s="13">
        <f t="shared" si="25"/>
        <v>68.105851351351347</v>
      </c>
      <c r="O384" s="13">
        <f t="shared" si="26"/>
        <v>76.754554559067032</v>
      </c>
    </row>
    <row r="385" spans="1:15" x14ac:dyDescent="0.25">
      <c r="A385" s="14"/>
      <c r="B385" s="14"/>
      <c r="C385" s="14"/>
      <c r="D385" s="14"/>
      <c r="E385" s="15" t="s">
        <v>17</v>
      </c>
      <c r="F385" s="15" t="s">
        <v>18</v>
      </c>
      <c r="G385" s="15"/>
      <c r="H385" s="14"/>
      <c r="I385" s="16">
        <v>22181.4</v>
      </c>
      <c r="J385" s="16">
        <v>48500</v>
      </c>
      <c r="K385" s="16">
        <v>27500</v>
      </c>
      <c r="L385" s="16">
        <v>9530.51</v>
      </c>
      <c r="M385" s="16">
        <f t="shared" si="24"/>
        <v>34.656399999999998</v>
      </c>
      <c r="N385" s="16">
        <f t="shared" si="25"/>
        <v>19.650536082474225</v>
      </c>
      <c r="O385" s="16">
        <f t="shared" si="26"/>
        <v>42.966223953402398</v>
      </c>
    </row>
    <row r="386" spans="1:15" x14ac:dyDescent="0.25">
      <c r="A386" s="14"/>
      <c r="B386" s="14"/>
      <c r="C386" s="14"/>
      <c r="D386" s="14"/>
      <c r="E386" s="15" t="s">
        <v>19</v>
      </c>
      <c r="F386" s="15" t="s">
        <v>20</v>
      </c>
      <c r="G386" s="15"/>
      <c r="H386" s="14"/>
      <c r="I386" s="16">
        <v>469.23</v>
      </c>
      <c r="J386" s="16">
        <v>500</v>
      </c>
      <c r="K386" s="16">
        <v>500</v>
      </c>
      <c r="L386" s="16">
        <v>340.56</v>
      </c>
      <c r="M386" s="16">
        <f t="shared" si="24"/>
        <v>68.112000000000009</v>
      </c>
      <c r="N386" s="16">
        <f t="shared" si="25"/>
        <v>68.112000000000009</v>
      </c>
      <c r="O386" s="16">
        <f t="shared" si="26"/>
        <v>72.578479636851853</v>
      </c>
    </row>
    <row r="387" spans="1:15" x14ac:dyDescent="0.25">
      <c r="A387" s="14"/>
      <c r="B387" s="14"/>
      <c r="C387" s="14"/>
      <c r="D387" s="14"/>
      <c r="E387" s="15" t="s">
        <v>70</v>
      </c>
      <c r="F387" s="15" t="s">
        <v>71</v>
      </c>
      <c r="G387" s="15"/>
      <c r="H387" s="14"/>
      <c r="I387" s="16">
        <v>164.25</v>
      </c>
      <c r="J387" s="16">
        <v>0</v>
      </c>
      <c r="K387" s="16">
        <v>1000</v>
      </c>
      <c r="L387" s="16">
        <v>438</v>
      </c>
      <c r="M387" s="16">
        <f t="shared" si="24"/>
        <v>43.8</v>
      </c>
      <c r="N387" s="16">
        <f t="shared" si="25"/>
        <v>0</v>
      </c>
      <c r="O387" s="16">
        <f t="shared" si="26"/>
        <v>266.66666666666663</v>
      </c>
    </row>
    <row r="388" spans="1:15" x14ac:dyDescent="0.25">
      <c r="A388" s="14"/>
      <c r="B388" s="14"/>
      <c r="C388" s="14"/>
      <c r="D388" s="14"/>
      <c r="E388" s="15" t="s">
        <v>21</v>
      </c>
      <c r="F388" s="15" t="s">
        <v>22</v>
      </c>
      <c r="G388" s="15"/>
      <c r="H388" s="14"/>
      <c r="I388" s="16">
        <v>198.72</v>
      </c>
      <c r="J388" s="16">
        <v>1000</v>
      </c>
      <c r="K388" s="16">
        <v>1000</v>
      </c>
      <c r="L388" s="16">
        <v>857.87</v>
      </c>
      <c r="M388" s="16">
        <f t="shared" si="24"/>
        <v>85.787000000000006</v>
      </c>
      <c r="N388" s="16">
        <f t="shared" si="25"/>
        <v>85.787000000000006</v>
      </c>
      <c r="O388" s="16">
        <f t="shared" si="26"/>
        <v>431.69786634460553</v>
      </c>
    </row>
    <row r="389" spans="1:15" x14ac:dyDescent="0.25">
      <c r="A389" s="14"/>
      <c r="B389" s="14"/>
      <c r="C389" s="14"/>
      <c r="D389" s="14"/>
      <c r="E389" s="15" t="s">
        <v>23</v>
      </c>
      <c r="F389" s="15" t="s">
        <v>24</v>
      </c>
      <c r="G389" s="15"/>
      <c r="H389" s="14"/>
      <c r="I389" s="16">
        <v>445.3</v>
      </c>
      <c r="J389" s="16">
        <v>0</v>
      </c>
      <c r="K389" s="16">
        <v>0</v>
      </c>
      <c r="L389" s="16">
        <v>0</v>
      </c>
      <c r="M389" s="16">
        <f t="shared" ref="M389:M452" si="27">IF(K389&lt;&gt;0,L389/K389*100,0)</f>
        <v>0</v>
      </c>
      <c r="N389" s="16">
        <f t="shared" ref="N389:N452" si="28">IF(J389&lt;&gt;0,L389/J389*100,0)</f>
        <v>0</v>
      </c>
      <c r="O389" s="16">
        <f t="shared" ref="O389:O452" si="29">IF(I389&lt;&gt;0,L389/I389*100,0)</f>
        <v>0</v>
      </c>
    </row>
    <row r="390" spans="1:15" x14ac:dyDescent="0.25">
      <c r="A390" s="14"/>
      <c r="B390" s="14"/>
      <c r="C390" s="14"/>
      <c r="D390" s="14"/>
      <c r="E390" s="15" t="s">
        <v>25</v>
      </c>
      <c r="F390" s="15" t="s">
        <v>26</v>
      </c>
      <c r="G390" s="15"/>
      <c r="H390" s="14"/>
      <c r="I390" s="16">
        <v>31488.28</v>
      </c>
      <c r="J390" s="16">
        <v>20000</v>
      </c>
      <c r="K390" s="16">
        <v>29000</v>
      </c>
      <c r="L390" s="16">
        <v>28433.05</v>
      </c>
      <c r="M390" s="16">
        <f t="shared" si="27"/>
        <v>98.044999999999987</v>
      </c>
      <c r="N390" s="16">
        <f t="shared" si="28"/>
        <v>142.16524999999999</v>
      </c>
      <c r="O390" s="16">
        <f t="shared" si="29"/>
        <v>90.297247102731561</v>
      </c>
    </row>
    <row r="391" spans="1:15" x14ac:dyDescent="0.25">
      <c r="A391" s="14"/>
      <c r="B391" s="14"/>
      <c r="C391" s="14"/>
      <c r="D391" s="14"/>
      <c r="E391" s="15" t="s">
        <v>29</v>
      </c>
      <c r="F391" s="15" t="s">
        <v>30</v>
      </c>
      <c r="G391" s="15"/>
      <c r="H391" s="14"/>
      <c r="I391" s="16">
        <v>10714.5</v>
      </c>
      <c r="J391" s="16">
        <v>4000</v>
      </c>
      <c r="K391" s="16">
        <v>14000</v>
      </c>
      <c r="L391" s="16">
        <v>9883.34</v>
      </c>
      <c r="M391" s="16">
        <f t="shared" si="27"/>
        <v>70.595285714285723</v>
      </c>
      <c r="N391" s="16">
        <f t="shared" si="28"/>
        <v>247.08350000000002</v>
      </c>
      <c r="O391" s="16">
        <f t="shared" si="29"/>
        <v>92.242661813430402</v>
      </c>
    </row>
    <row r="392" spans="1:15" x14ac:dyDescent="0.25">
      <c r="A392" s="14"/>
      <c r="B392" s="14"/>
      <c r="C392" s="14"/>
      <c r="D392" s="14"/>
      <c r="E392" s="15" t="s">
        <v>63</v>
      </c>
      <c r="F392" s="15" t="s">
        <v>64</v>
      </c>
      <c r="G392" s="15"/>
      <c r="H392" s="14"/>
      <c r="I392" s="16">
        <v>0</v>
      </c>
      <c r="J392" s="16">
        <v>0</v>
      </c>
      <c r="K392" s="16">
        <v>1000</v>
      </c>
      <c r="L392" s="16">
        <v>915</v>
      </c>
      <c r="M392" s="16">
        <f t="shared" si="27"/>
        <v>91.5</v>
      </c>
      <c r="N392" s="16">
        <f t="shared" si="28"/>
        <v>0</v>
      </c>
      <c r="O392" s="16">
        <f t="shared" si="29"/>
        <v>0</v>
      </c>
    </row>
    <row r="393" spans="1:15" x14ac:dyDescent="0.25">
      <c r="A393" s="8"/>
      <c r="B393" s="8"/>
      <c r="C393" s="9" t="s">
        <v>251</v>
      </c>
      <c r="D393" s="8"/>
      <c r="E393" s="8"/>
      <c r="F393" s="9" t="s">
        <v>252</v>
      </c>
      <c r="G393" s="9"/>
      <c r="H393" s="8"/>
      <c r="I393" s="10">
        <f>+I394</f>
        <v>0</v>
      </c>
      <c r="J393" s="10">
        <f>+J394</f>
        <v>25000</v>
      </c>
      <c r="K393" s="10">
        <f>+K394</f>
        <v>22000</v>
      </c>
      <c r="L393" s="10">
        <f>+L394</f>
        <v>12818.14</v>
      </c>
      <c r="M393" s="10">
        <f t="shared" si="27"/>
        <v>58.264272727272726</v>
      </c>
      <c r="N393" s="10">
        <f t="shared" si="28"/>
        <v>51.272559999999999</v>
      </c>
      <c r="O393" s="10">
        <f t="shared" si="29"/>
        <v>0</v>
      </c>
    </row>
    <row r="394" spans="1:15" x14ac:dyDescent="0.25">
      <c r="A394" s="11"/>
      <c r="B394" s="11"/>
      <c r="C394" s="11"/>
      <c r="D394" s="12" t="s">
        <v>16</v>
      </c>
      <c r="E394" s="11"/>
      <c r="F394" s="12"/>
      <c r="G394" s="12"/>
      <c r="H394" s="11"/>
      <c r="I394" s="13">
        <f>+I395+I396+I397</f>
        <v>0</v>
      </c>
      <c r="J394" s="13">
        <f>+J395+J396+J397</f>
        <v>25000</v>
      </c>
      <c r="K394" s="13">
        <f>+K395+K396+K397</f>
        <v>22000</v>
      </c>
      <c r="L394" s="13">
        <f>+L395+L396+L397</f>
        <v>12818.14</v>
      </c>
      <c r="M394" s="13">
        <f t="shared" si="27"/>
        <v>58.264272727272726</v>
      </c>
      <c r="N394" s="13">
        <f t="shared" si="28"/>
        <v>51.272559999999999</v>
      </c>
      <c r="O394" s="13">
        <f t="shared" si="29"/>
        <v>0</v>
      </c>
    </row>
    <row r="395" spans="1:15" x14ac:dyDescent="0.25">
      <c r="A395" s="14"/>
      <c r="B395" s="14"/>
      <c r="C395" s="14"/>
      <c r="D395" s="14"/>
      <c r="E395" s="15" t="s">
        <v>17</v>
      </c>
      <c r="F395" s="15" t="s">
        <v>18</v>
      </c>
      <c r="G395" s="15"/>
      <c r="H395" s="14"/>
      <c r="I395" s="16">
        <v>0</v>
      </c>
      <c r="J395" s="16">
        <v>0</v>
      </c>
      <c r="K395" s="16">
        <v>13000</v>
      </c>
      <c r="L395" s="16">
        <v>11818.14</v>
      </c>
      <c r="M395" s="16">
        <f t="shared" si="27"/>
        <v>90.908769230769224</v>
      </c>
      <c r="N395" s="16">
        <f t="shared" si="28"/>
        <v>0</v>
      </c>
      <c r="O395" s="16">
        <f t="shared" si="29"/>
        <v>0</v>
      </c>
    </row>
    <row r="396" spans="1:15" x14ac:dyDescent="0.25">
      <c r="A396" s="14"/>
      <c r="B396" s="14"/>
      <c r="C396" s="14"/>
      <c r="D396" s="14"/>
      <c r="E396" s="15" t="s">
        <v>29</v>
      </c>
      <c r="F396" s="15" t="s">
        <v>30</v>
      </c>
      <c r="G396" s="15"/>
      <c r="H396" s="14"/>
      <c r="I396" s="16">
        <v>0</v>
      </c>
      <c r="J396" s="16">
        <v>0</v>
      </c>
      <c r="K396" s="16">
        <v>1000</v>
      </c>
      <c r="L396" s="16">
        <v>1000</v>
      </c>
      <c r="M396" s="16">
        <f t="shared" si="27"/>
        <v>100</v>
      </c>
      <c r="N396" s="16">
        <f t="shared" si="28"/>
        <v>0</v>
      </c>
      <c r="O396" s="16">
        <f t="shared" si="29"/>
        <v>0</v>
      </c>
    </row>
    <row r="397" spans="1:15" x14ac:dyDescent="0.25">
      <c r="A397" s="14"/>
      <c r="B397" s="14"/>
      <c r="C397" s="14"/>
      <c r="D397" s="14"/>
      <c r="E397" s="15" t="s">
        <v>111</v>
      </c>
      <c r="F397" s="15" t="s">
        <v>112</v>
      </c>
      <c r="G397" s="15"/>
      <c r="H397" s="14"/>
      <c r="I397" s="16">
        <v>0</v>
      </c>
      <c r="J397" s="16">
        <v>25000</v>
      </c>
      <c r="K397" s="16">
        <v>8000</v>
      </c>
      <c r="L397" s="16">
        <v>0</v>
      </c>
      <c r="M397" s="16">
        <f t="shared" si="27"/>
        <v>0</v>
      </c>
      <c r="N397" s="16">
        <f t="shared" si="28"/>
        <v>0</v>
      </c>
      <c r="O397" s="16">
        <f t="shared" si="29"/>
        <v>0</v>
      </c>
    </row>
    <row r="398" spans="1:15" x14ac:dyDescent="0.25">
      <c r="A398" s="8"/>
      <c r="B398" s="8"/>
      <c r="C398" s="9" t="s">
        <v>253</v>
      </c>
      <c r="D398" s="8"/>
      <c r="E398" s="8"/>
      <c r="F398" s="9" t="s">
        <v>254</v>
      </c>
      <c r="G398" s="9"/>
      <c r="H398" s="8"/>
      <c r="I398" s="10">
        <f>+I399</f>
        <v>14540.400000000001</v>
      </c>
      <c r="J398" s="10">
        <f>+J399</f>
        <v>30000</v>
      </c>
      <c r="K398" s="10">
        <f>+K399</f>
        <v>30000</v>
      </c>
      <c r="L398" s="10">
        <f>+L399</f>
        <v>10957.71</v>
      </c>
      <c r="M398" s="10">
        <f t="shared" si="27"/>
        <v>36.525700000000001</v>
      </c>
      <c r="N398" s="10">
        <f t="shared" si="28"/>
        <v>36.525700000000001</v>
      </c>
      <c r="O398" s="10">
        <f t="shared" si="29"/>
        <v>75.36044400429148</v>
      </c>
    </row>
    <row r="399" spans="1:15" x14ac:dyDescent="0.25">
      <c r="A399" s="11"/>
      <c r="B399" s="11"/>
      <c r="C399" s="11"/>
      <c r="D399" s="12" t="s">
        <v>16</v>
      </c>
      <c r="E399" s="11"/>
      <c r="F399" s="12"/>
      <c r="G399" s="12"/>
      <c r="H399" s="11"/>
      <c r="I399" s="13">
        <f>+I400+I401+I402+I403+I404+I405</f>
        <v>14540.400000000001</v>
      </c>
      <c r="J399" s="13">
        <f>+J400+J401+J402+J403+J404+J405</f>
        <v>30000</v>
      </c>
      <c r="K399" s="13">
        <f>+K400+K401+K402+K403+K404+K405</f>
        <v>30000</v>
      </c>
      <c r="L399" s="13">
        <f>+L400+L401+L402+L403+L404+L405</f>
        <v>10957.71</v>
      </c>
      <c r="M399" s="13">
        <f t="shared" si="27"/>
        <v>36.525700000000001</v>
      </c>
      <c r="N399" s="13">
        <f t="shared" si="28"/>
        <v>36.525700000000001</v>
      </c>
      <c r="O399" s="13">
        <f t="shared" si="29"/>
        <v>75.36044400429148</v>
      </c>
    </row>
    <row r="400" spans="1:15" x14ac:dyDescent="0.25">
      <c r="A400" s="14"/>
      <c r="B400" s="14"/>
      <c r="C400" s="14"/>
      <c r="D400" s="14"/>
      <c r="E400" s="15" t="s">
        <v>17</v>
      </c>
      <c r="F400" s="15" t="s">
        <v>18</v>
      </c>
      <c r="G400" s="15"/>
      <c r="H400" s="14"/>
      <c r="I400" s="16">
        <v>8266.7900000000009</v>
      </c>
      <c r="J400" s="16">
        <v>29800</v>
      </c>
      <c r="K400" s="16">
        <v>21800</v>
      </c>
      <c r="L400" s="16">
        <v>4857.16</v>
      </c>
      <c r="M400" s="16">
        <f t="shared" si="27"/>
        <v>22.280550458715595</v>
      </c>
      <c r="N400" s="16">
        <f t="shared" si="28"/>
        <v>16.299194630872481</v>
      </c>
      <c r="O400" s="16">
        <f t="shared" si="29"/>
        <v>58.755091153881963</v>
      </c>
    </row>
    <row r="401" spans="1:15" x14ac:dyDescent="0.25">
      <c r="A401" s="14"/>
      <c r="B401" s="14"/>
      <c r="C401" s="14"/>
      <c r="D401" s="14"/>
      <c r="E401" s="15" t="s">
        <v>33</v>
      </c>
      <c r="F401" s="15" t="s">
        <v>34</v>
      </c>
      <c r="G401" s="15"/>
      <c r="H401" s="14"/>
      <c r="I401" s="16">
        <v>0</v>
      </c>
      <c r="J401" s="16">
        <v>0</v>
      </c>
      <c r="K401" s="16">
        <v>1000</v>
      </c>
      <c r="L401" s="16">
        <v>133.57</v>
      </c>
      <c r="M401" s="16">
        <f t="shared" si="27"/>
        <v>13.356999999999999</v>
      </c>
      <c r="N401" s="16">
        <f t="shared" si="28"/>
        <v>0</v>
      </c>
      <c r="O401" s="16">
        <f t="shared" si="29"/>
        <v>0</v>
      </c>
    </row>
    <row r="402" spans="1:15" x14ac:dyDescent="0.25">
      <c r="A402" s="14"/>
      <c r="B402" s="14"/>
      <c r="C402" s="14"/>
      <c r="D402" s="14"/>
      <c r="E402" s="15" t="s">
        <v>70</v>
      </c>
      <c r="F402" s="15" t="s">
        <v>71</v>
      </c>
      <c r="G402" s="15"/>
      <c r="H402" s="14"/>
      <c r="I402" s="16">
        <v>295.64999999999998</v>
      </c>
      <c r="J402" s="16">
        <v>0</v>
      </c>
      <c r="K402" s="16">
        <v>0</v>
      </c>
      <c r="L402" s="16">
        <v>0</v>
      </c>
      <c r="M402" s="16">
        <f t="shared" si="27"/>
        <v>0</v>
      </c>
      <c r="N402" s="16">
        <f t="shared" si="28"/>
        <v>0</v>
      </c>
      <c r="O402" s="16">
        <f t="shared" si="29"/>
        <v>0</v>
      </c>
    </row>
    <row r="403" spans="1:15" x14ac:dyDescent="0.25">
      <c r="A403" s="14"/>
      <c r="B403" s="14"/>
      <c r="C403" s="14"/>
      <c r="D403" s="14"/>
      <c r="E403" s="15" t="s">
        <v>21</v>
      </c>
      <c r="F403" s="15" t="s">
        <v>22</v>
      </c>
      <c r="G403" s="15"/>
      <c r="H403" s="14"/>
      <c r="I403" s="16">
        <v>409.92</v>
      </c>
      <c r="J403" s="16">
        <v>200</v>
      </c>
      <c r="K403" s="16">
        <v>1200</v>
      </c>
      <c r="L403" s="16">
        <v>620.57000000000005</v>
      </c>
      <c r="M403" s="16">
        <f t="shared" si="27"/>
        <v>51.714166666666671</v>
      </c>
      <c r="N403" s="16">
        <f t="shared" si="28"/>
        <v>310.28500000000003</v>
      </c>
      <c r="O403" s="16">
        <f t="shared" si="29"/>
        <v>151.38807572209211</v>
      </c>
    </row>
    <row r="404" spans="1:15" x14ac:dyDescent="0.25">
      <c r="A404" s="14"/>
      <c r="B404" s="14"/>
      <c r="C404" s="14"/>
      <c r="D404" s="14"/>
      <c r="E404" s="15" t="s">
        <v>25</v>
      </c>
      <c r="F404" s="15" t="s">
        <v>26</v>
      </c>
      <c r="G404" s="15"/>
      <c r="H404" s="14"/>
      <c r="I404" s="16">
        <v>5568.04</v>
      </c>
      <c r="J404" s="16">
        <v>0</v>
      </c>
      <c r="K404" s="16">
        <v>5000</v>
      </c>
      <c r="L404" s="16">
        <v>4545.5</v>
      </c>
      <c r="M404" s="16">
        <f t="shared" si="27"/>
        <v>90.91</v>
      </c>
      <c r="N404" s="16">
        <f t="shared" si="28"/>
        <v>0</v>
      </c>
      <c r="O404" s="16">
        <f t="shared" si="29"/>
        <v>81.635548595196866</v>
      </c>
    </row>
    <row r="405" spans="1:15" x14ac:dyDescent="0.25">
      <c r="A405" s="14"/>
      <c r="B405" s="14"/>
      <c r="C405" s="14"/>
      <c r="D405" s="14"/>
      <c r="E405" s="15" t="s">
        <v>63</v>
      </c>
      <c r="F405" s="15" t="s">
        <v>64</v>
      </c>
      <c r="G405" s="15"/>
      <c r="H405" s="14"/>
      <c r="I405" s="16">
        <v>0</v>
      </c>
      <c r="J405" s="16">
        <v>0</v>
      </c>
      <c r="K405" s="16">
        <v>1000</v>
      </c>
      <c r="L405" s="16">
        <v>800.91</v>
      </c>
      <c r="M405" s="16">
        <f t="shared" si="27"/>
        <v>80.091000000000008</v>
      </c>
      <c r="N405" s="16">
        <f t="shared" si="28"/>
        <v>0</v>
      </c>
      <c r="O405" s="16">
        <f t="shared" si="29"/>
        <v>0</v>
      </c>
    </row>
    <row r="406" spans="1:15" x14ac:dyDescent="0.25">
      <c r="A406" s="8"/>
      <c r="B406" s="8"/>
      <c r="C406" s="9" t="s">
        <v>255</v>
      </c>
      <c r="D406" s="8"/>
      <c r="E406" s="8"/>
      <c r="F406" s="9" t="s">
        <v>256</v>
      </c>
      <c r="G406" s="9"/>
      <c r="H406" s="8"/>
      <c r="I406" s="10">
        <f>+I407+I413+I415</f>
        <v>124967.52</v>
      </c>
      <c r="J406" s="10">
        <f>+J407+J413+J415</f>
        <v>230000</v>
      </c>
      <c r="K406" s="10">
        <f>+K407+K413+K415</f>
        <v>230000</v>
      </c>
      <c r="L406" s="10">
        <f>+L407+L413+L415</f>
        <v>164417.57</v>
      </c>
      <c r="M406" s="10">
        <f t="shared" si="27"/>
        <v>71.485900000000001</v>
      </c>
      <c r="N406" s="10">
        <f t="shared" si="28"/>
        <v>71.485900000000001</v>
      </c>
      <c r="O406" s="10">
        <f t="shared" si="29"/>
        <v>131.56824269218114</v>
      </c>
    </row>
    <row r="407" spans="1:15" x14ac:dyDescent="0.25">
      <c r="A407" s="11"/>
      <c r="B407" s="11"/>
      <c r="C407" s="11"/>
      <c r="D407" s="12" t="s">
        <v>16</v>
      </c>
      <c r="E407" s="11"/>
      <c r="F407" s="12"/>
      <c r="G407" s="12"/>
      <c r="H407" s="11"/>
      <c r="I407" s="13">
        <f>+I408+I409+I410+I411+I412</f>
        <v>5493.49</v>
      </c>
      <c r="J407" s="13">
        <f>+J408+J409+J410+J411+J412</f>
        <v>60000</v>
      </c>
      <c r="K407" s="13">
        <f>+K408+K409+K410+K411+K412</f>
        <v>60000</v>
      </c>
      <c r="L407" s="13">
        <f>+L408+L409+L410+L411+L412</f>
        <v>9066.369999999999</v>
      </c>
      <c r="M407" s="13">
        <f t="shared" si="27"/>
        <v>15.110616666666665</v>
      </c>
      <c r="N407" s="13">
        <f t="shared" si="28"/>
        <v>15.110616666666665</v>
      </c>
      <c r="O407" s="13">
        <f t="shared" si="29"/>
        <v>165.03843640381615</v>
      </c>
    </row>
    <row r="408" spans="1:15" x14ac:dyDescent="0.25">
      <c r="A408" s="14"/>
      <c r="B408" s="14"/>
      <c r="C408" s="14"/>
      <c r="D408" s="14"/>
      <c r="E408" s="15" t="s">
        <v>17</v>
      </c>
      <c r="F408" s="15" t="s">
        <v>18</v>
      </c>
      <c r="G408" s="15"/>
      <c r="H408" s="14"/>
      <c r="I408" s="16">
        <v>1100</v>
      </c>
      <c r="J408" s="16">
        <v>60000</v>
      </c>
      <c r="K408" s="16">
        <v>46000</v>
      </c>
      <c r="L408" s="16">
        <v>0</v>
      </c>
      <c r="M408" s="16">
        <f t="shared" si="27"/>
        <v>0</v>
      </c>
      <c r="N408" s="16">
        <f t="shared" si="28"/>
        <v>0</v>
      </c>
      <c r="O408" s="16">
        <f t="shared" si="29"/>
        <v>0</v>
      </c>
    </row>
    <row r="409" spans="1:15" x14ac:dyDescent="0.25">
      <c r="A409" s="14"/>
      <c r="B409" s="14"/>
      <c r="C409" s="14"/>
      <c r="D409" s="14"/>
      <c r="E409" s="15" t="s">
        <v>23</v>
      </c>
      <c r="F409" s="15" t="s">
        <v>24</v>
      </c>
      <c r="G409" s="15"/>
      <c r="H409" s="14"/>
      <c r="I409" s="16">
        <v>478.02</v>
      </c>
      <c r="J409" s="16">
        <v>0</v>
      </c>
      <c r="K409" s="16">
        <v>0</v>
      </c>
      <c r="L409" s="16">
        <v>0</v>
      </c>
      <c r="M409" s="16">
        <f t="shared" si="27"/>
        <v>0</v>
      </c>
      <c r="N409" s="16">
        <f t="shared" si="28"/>
        <v>0</v>
      </c>
      <c r="O409" s="16">
        <f t="shared" si="29"/>
        <v>0</v>
      </c>
    </row>
    <row r="410" spans="1:15" x14ac:dyDescent="0.25">
      <c r="A410" s="14"/>
      <c r="B410" s="14"/>
      <c r="C410" s="14"/>
      <c r="D410" s="14"/>
      <c r="E410" s="15" t="s">
        <v>25</v>
      </c>
      <c r="F410" s="15" t="s">
        <v>26</v>
      </c>
      <c r="G410" s="15"/>
      <c r="H410" s="14"/>
      <c r="I410" s="16">
        <v>3740.47</v>
      </c>
      <c r="J410" s="16">
        <v>0</v>
      </c>
      <c r="K410" s="16">
        <v>0</v>
      </c>
      <c r="L410" s="16">
        <v>0</v>
      </c>
      <c r="M410" s="16">
        <f t="shared" si="27"/>
        <v>0</v>
      </c>
      <c r="N410" s="16">
        <f t="shared" si="28"/>
        <v>0</v>
      </c>
      <c r="O410" s="16">
        <f t="shared" si="29"/>
        <v>0</v>
      </c>
    </row>
    <row r="411" spans="1:15" x14ac:dyDescent="0.25">
      <c r="A411" s="14"/>
      <c r="B411" s="14"/>
      <c r="C411" s="14"/>
      <c r="D411" s="14"/>
      <c r="E411" s="15" t="s">
        <v>29</v>
      </c>
      <c r="F411" s="15" t="s">
        <v>30</v>
      </c>
      <c r="G411" s="15"/>
      <c r="H411" s="14"/>
      <c r="I411" s="16">
        <v>175</v>
      </c>
      <c r="J411" s="16">
        <v>0</v>
      </c>
      <c r="K411" s="16">
        <v>10000</v>
      </c>
      <c r="L411" s="16">
        <v>5566.37</v>
      </c>
      <c r="M411" s="16">
        <f t="shared" si="27"/>
        <v>55.663699999999992</v>
      </c>
      <c r="N411" s="16">
        <f t="shared" si="28"/>
        <v>0</v>
      </c>
      <c r="O411" s="16">
        <f t="shared" si="29"/>
        <v>3180.7828571428568</v>
      </c>
    </row>
    <row r="412" spans="1:15" x14ac:dyDescent="0.25">
      <c r="A412" s="14"/>
      <c r="B412" s="14"/>
      <c r="C412" s="14"/>
      <c r="D412" s="14"/>
      <c r="E412" s="15" t="s">
        <v>164</v>
      </c>
      <c r="F412" s="15" t="s">
        <v>165</v>
      </c>
      <c r="G412" s="15"/>
      <c r="H412" s="14"/>
      <c r="I412" s="16">
        <v>0</v>
      </c>
      <c r="J412" s="16">
        <v>0</v>
      </c>
      <c r="K412" s="16">
        <v>4000</v>
      </c>
      <c r="L412" s="16">
        <v>3500</v>
      </c>
      <c r="M412" s="16">
        <f t="shared" si="27"/>
        <v>87.5</v>
      </c>
      <c r="N412" s="16">
        <f t="shared" si="28"/>
        <v>0</v>
      </c>
      <c r="O412" s="16">
        <f t="shared" si="29"/>
        <v>0</v>
      </c>
    </row>
    <row r="413" spans="1:15" x14ac:dyDescent="0.25">
      <c r="A413" s="11"/>
      <c r="B413" s="11"/>
      <c r="C413" s="11"/>
      <c r="D413" s="12" t="s">
        <v>257</v>
      </c>
      <c r="E413" s="11"/>
      <c r="F413" s="12" t="s">
        <v>258</v>
      </c>
      <c r="G413" s="12" t="s">
        <v>96</v>
      </c>
      <c r="H413" s="11"/>
      <c r="I413" s="13">
        <f>+I414</f>
        <v>119474.03</v>
      </c>
      <c r="J413" s="13">
        <f>+J414</f>
        <v>155000</v>
      </c>
      <c r="K413" s="13">
        <f>+K414</f>
        <v>155000</v>
      </c>
      <c r="L413" s="13">
        <f>+L414</f>
        <v>150715.20000000001</v>
      </c>
      <c r="M413" s="13">
        <f t="shared" si="27"/>
        <v>97.235612903225814</v>
      </c>
      <c r="N413" s="13">
        <f t="shared" si="28"/>
        <v>97.235612903225814</v>
      </c>
      <c r="O413" s="13">
        <f t="shared" si="29"/>
        <v>126.14892123417951</v>
      </c>
    </row>
    <row r="414" spans="1:15" x14ac:dyDescent="0.25">
      <c r="A414" s="14"/>
      <c r="B414" s="14"/>
      <c r="C414" s="14"/>
      <c r="D414" s="14"/>
      <c r="E414" s="15" t="s">
        <v>171</v>
      </c>
      <c r="F414" s="15" t="s">
        <v>172</v>
      </c>
      <c r="G414" s="15"/>
      <c r="H414" s="14"/>
      <c r="I414" s="16">
        <v>119474.03</v>
      </c>
      <c r="J414" s="16">
        <v>155000</v>
      </c>
      <c r="K414" s="16">
        <v>155000</v>
      </c>
      <c r="L414" s="16">
        <v>150715.20000000001</v>
      </c>
      <c r="M414" s="16">
        <f t="shared" si="27"/>
        <v>97.235612903225814</v>
      </c>
      <c r="N414" s="16">
        <f t="shared" si="28"/>
        <v>97.235612903225814</v>
      </c>
      <c r="O414" s="16">
        <f t="shared" si="29"/>
        <v>126.14892123417951</v>
      </c>
    </row>
    <row r="415" spans="1:15" x14ac:dyDescent="0.25">
      <c r="A415" s="11"/>
      <c r="B415" s="11"/>
      <c r="C415" s="11"/>
      <c r="D415" s="12" t="s">
        <v>259</v>
      </c>
      <c r="E415" s="11"/>
      <c r="F415" s="12" t="s">
        <v>260</v>
      </c>
      <c r="G415" s="12" t="s">
        <v>96</v>
      </c>
      <c r="H415" s="11"/>
      <c r="I415" s="13">
        <f>+I416</f>
        <v>0</v>
      </c>
      <c r="J415" s="13">
        <f>+J416</f>
        <v>15000</v>
      </c>
      <c r="K415" s="13">
        <f>+K416</f>
        <v>15000</v>
      </c>
      <c r="L415" s="13">
        <f>+L416</f>
        <v>4636</v>
      </c>
      <c r="M415" s="13">
        <f t="shared" si="27"/>
        <v>30.906666666666666</v>
      </c>
      <c r="N415" s="13">
        <f t="shared" si="28"/>
        <v>30.906666666666666</v>
      </c>
      <c r="O415" s="13">
        <f t="shared" si="29"/>
        <v>0</v>
      </c>
    </row>
    <row r="416" spans="1:15" x14ac:dyDescent="0.25">
      <c r="A416" s="14"/>
      <c r="B416" s="14"/>
      <c r="C416" s="14"/>
      <c r="D416" s="14"/>
      <c r="E416" s="15" t="s">
        <v>111</v>
      </c>
      <c r="F416" s="15" t="s">
        <v>112</v>
      </c>
      <c r="G416" s="15"/>
      <c r="H416" s="14"/>
      <c r="I416" s="16">
        <v>0</v>
      </c>
      <c r="J416" s="16">
        <v>15000</v>
      </c>
      <c r="K416" s="16">
        <v>15000</v>
      </c>
      <c r="L416" s="16">
        <v>4636</v>
      </c>
      <c r="M416" s="16">
        <f t="shared" si="27"/>
        <v>30.906666666666666</v>
      </c>
      <c r="N416" s="16">
        <f t="shared" si="28"/>
        <v>30.906666666666666</v>
      </c>
      <c r="O416" s="16">
        <f t="shared" si="29"/>
        <v>0</v>
      </c>
    </row>
    <row r="417" spans="1:15" x14ac:dyDescent="0.25">
      <c r="A417" s="8"/>
      <c r="B417" s="8"/>
      <c r="C417" s="9" t="s">
        <v>261</v>
      </c>
      <c r="D417" s="8"/>
      <c r="E417" s="8"/>
      <c r="F417" s="9" t="s">
        <v>262</v>
      </c>
      <c r="G417" s="9"/>
      <c r="H417" s="8"/>
      <c r="I417" s="10">
        <f>+I418</f>
        <v>22763.57</v>
      </c>
      <c r="J417" s="10">
        <f>+J418</f>
        <v>59082.09</v>
      </c>
      <c r="K417" s="10">
        <f>+K418</f>
        <v>64082.09</v>
      </c>
      <c r="L417" s="10">
        <f>+L418</f>
        <v>54626.37</v>
      </c>
      <c r="M417" s="10">
        <f t="shared" si="27"/>
        <v>85.244363908855036</v>
      </c>
      <c r="N417" s="10">
        <f t="shared" si="28"/>
        <v>92.458425218200659</v>
      </c>
      <c r="O417" s="10">
        <f t="shared" si="29"/>
        <v>239.97277228483935</v>
      </c>
    </row>
    <row r="418" spans="1:15" x14ac:dyDescent="0.25">
      <c r="A418" s="11"/>
      <c r="B418" s="11"/>
      <c r="C418" s="11"/>
      <c r="D418" s="12" t="s">
        <v>16</v>
      </c>
      <c r="E418" s="11"/>
      <c r="F418" s="12"/>
      <c r="G418" s="12"/>
      <c r="H418" s="11"/>
      <c r="I418" s="13">
        <f>+I419+I420+I421+I422+I423+I424+I425+I426</f>
        <v>22763.57</v>
      </c>
      <c r="J418" s="13">
        <f>+J419+J420+J421+J422+J423+J424+J425+J426</f>
        <v>59082.09</v>
      </c>
      <c r="K418" s="13">
        <f>+K419+K420+K421+K422+K423+K424+K425+K426</f>
        <v>64082.09</v>
      </c>
      <c r="L418" s="13">
        <f>+L419+L420+L421+L422+L423+L424+L425+L426</f>
        <v>54626.37</v>
      </c>
      <c r="M418" s="13">
        <f t="shared" si="27"/>
        <v>85.244363908855036</v>
      </c>
      <c r="N418" s="13">
        <f t="shared" si="28"/>
        <v>92.458425218200659</v>
      </c>
      <c r="O418" s="13">
        <f t="shared" si="29"/>
        <v>239.97277228483935</v>
      </c>
    </row>
    <row r="419" spans="1:15" x14ac:dyDescent="0.25">
      <c r="A419" s="14"/>
      <c r="B419" s="14"/>
      <c r="C419" s="14"/>
      <c r="D419" s="14"/>
      <c r="E419" s="15" t="s">
        <v>17</v>
      </c>
      <c r="F419" s="15" t="s">
        <v>18</v>
      </c>
      <c r="G419" s="15"/>
      <c r="H419" s="14"/>
      <c r="I419" s="16">
        <v>2804.58</v>
      </c>
      <c r="J419" s="16">
        <v>3800</v>
      </c>
      <c r="K419" s="16">
        <v>3800</v>
      </c>
      <c r="L419" s="16">
        <v>1662.75</v>
      </c>
      <c r="M419" s="16">
        <f t="shared" si="27"/>
        <v>43.756578947368418</v>
      </c>
      <c r="N419" s="16">
        <f t="shared" si="28"/>
        <v>43.756578947368418</v>
      </c>
      <c r="O419" s="16">
        <f t="shared" si="29"/>
        <v>59.28695205699249</v>
      </c>
    </row>
    <row r="420" spans="1:15" x14ac:dyDescent="0.25">
      <c r="A420" s="14"/>
      <c r="B420" s="14"/>
      <c r="C420" s="14"/>
      <c r="D420" s="14"/>
      <c r="E420" s="15" t="s">
        <v>33</v>
      </c>
      <c r="F420" s="15" t="s">
        <v>34</v>
      </c>
      <c r="G420" s="15"/>
      <c r="H420" s="14"/>
      <c r="I420" s="16">
        <v>0</v>
      </c>
      <c r="J420" s="16">
        <v>0</v>
      </c>
      <c r="K420" s="16">
        <v>500</v>
      </c>
      <c r="L420" s="16">
        <v>63.1</v>
      </c>
      <c r="M420" s="16">
        <f t="shared" si="27"/>
        <v>12.620000000000001</v>
      </c>
      <c r="N420" s="16">
        <f t="shared" si="28"/>
        <v>0</v>
      </c>
      <c r="O420" s="16">
        <f t="shared" si="29"/>
        <v>0</v>
      </c>
    </row>
    <row r="421" spans="1:15" x14ac:dyDescent="0.25">
      <c r="A421" s="14"/>
      <c r="B421" s="14"/>
      <c r="C421" s="14"/>
      <c r="D421" s="14"/>
      <c r="E421" s="15" t="s">
        <v>19</v>
      </c>
      <c r="F421" s="15" t="s">
        <v>20</v>
      </c>
      <c r="G421" s="15"/>
      <c r="H421" s="14"/>
      <c r="I421" s="16">
        <v>2663.66</v>
      </c>
      <c r="J421" s="16">
        <v>3000</v>
      </c>
      <c r="K421" s="16">
        <v>3000</v>
      </c>
      <c r="L421" s="16">
        <v>2610.39</v>
      </c>
      <c r="M421" s="16">
        <f t="shared" si="27"/>
        <v>87.012999999999991</v>
      </c>
      <c r="N421" s="16">
        <f t="shared" si="28"/>
        <v>87.012999999999991</v>
      </c>
      <c r="O421" s="16">
        <f t="shared" si="29"/>
        <v>98.000120135452732</v>
      </c>
    </row>
    <row r="422" spans="1:15" x14ac:dyDescent="0.25">
      <c r="A422" s="14"/>
      <c r="B422" s="14"/>
      <c r="C422" s="14"/>
      <c r="D422" s="14"/>
      <c r="E422" s="15" t="s">
        <v>21</v>
      </c>
      <c r="F422" s="15" t="s">
        <v>22</v>
      </c>
      <c r="G422" s="15"/>
      <c r="H422" s="14"/>
      <c r="I422" s="16">
        <v>15105.48</v>
      </c>
      <c r="J422" s="16">
        <v>24582.09</v>
      </c>
      <c r="K422" s="16">
        <v>28582.09</v>
      </c>
      <c r="L422" s="16">
        <v>24654.38</v>
      </c>
      <c r="M422" s="16">
        <f t="shared" si="27"/>
        <v>86.258142774023867</v>
      </c>
      <c r="N422" s="16">
        <f t="shared" si="28"/>
        <v>100.29407589021113</v>
      </c>
      <c r="O422" s="16">
        <f t="shared" si="29"/>
        <v>163.21480681183255</v>
      </c>
    </row>
    <row r="423" spans="1:15" x14ac:dyDescent="0.25">
      <c r="A423" s="14"/>
      <c r="B423" s="14"/>
      <c r="C423" s="14"/>
      <c r="D423" s="14"/>
      <c r="E423" s="15" t="s">
        <v>23</v>
      </c>
      <c r="F423" s="15" t="s">
        <v>24</v>
      </c>
      <c r="G423" s="15"/>
      <c r="H423" s="14"/>
      <c r="I423" s="16">
        <v>2189.85</v>
      </c>
      <c r="J423" s="16">
        <v>1200</v>
      </c>
      <c r="K423" s="16">
        <v>2200</v>
      </c>
      <c r="L423" s="16">
        <v>2189.79</v>
      </c>
      <c r="M423" s="16">
        <f t="shared" si="27"/>
        <v>99.535909090909087</v>
      </c>
      <c r="N423" s="16">
        <f t="shared" si="28"/>
        <v>182.48249999999999</v>
      </c>
      <c r="O423" s="16">
        <f t="shared" si="29"/>
        <v>99.997260086307278</v>
      </c>
    </row>
    <row r="424" spans="1:15" x14ac:dyDescent="0.25">
      <c r="A424" s="14"/>
      <c r="B424" s="14"/>
      <c r="C424" s="14"/>
      <c r="D424" s="14"/>
      <c r="E424" s="15" t="s">
        <v>63</v>
      </c>
      <c r="F424" s="15" t="s">
        <v>64</v>
      </c>
      <c r="G424" s="15"/>
      <c r="H424" s="14"/>
      <c r="I424" s="16">
        <v>0</v>
      </c>
      <c r="J424" s="16">
        <v>10000</v>
      </c>
      <c r="K424" s="16">
        <v>1500</v>
      </c>
      <c r="L424" s="16">
        <v>0</v>
      </c>
      <c r="M424" s="16">
        <f t="shared" si="27"/>
        <v>0</v>
      </c>
      <c r="N424" s="16">
        <f t="shared" si="28"/>
        <v>0</v>
      </c>
      <c r="O424" s="16">
        <f t="shared" si="29"/>
        <v>0</v>
      </c>
    </row>
    <row r="425" spans="1:15" x14ac:dyDescent="0.25">
      <c r="A425" s="14"/>
      <c r="B425" s="14"/>
      <c r="C425" s="14"/>
      <c r="D425" s="14"/>
      <c r="E425" s="15" t="s">
        <v>139</v>
      </c>
      <c r="F425" s="15" t="s">
        <v>140</v>
      </c>
      <c r="G425" s="15"/>
      <c r="H425" s="14"/>
      <c r="I425" s="16">
        <v>0</v>
      </c>
      <c r="J425" s="16">
        <v>0</v>
      </c>
      <c r="K425" s="16">
        <v>20000</v>
      </c>
      <c r="L425" s="16">
        <v>19117.400000000001</v>
      </c>
      <c r="M425" s="16">
        <f t="shared" si="27"/>
        <v>95.587000000000018</v>
      </c>
      <c r="N425" s="16">
        <f t="shared" si="28"/>
        <v>0</v>
      </c>
      <c r="O425" s="16">
        <f t="shared" si="29"/>
        <v>0</v>
      </c>
    </row>
    <row r="426" spans="1:15" x14ac:dyDescent="0.25">
      <c r="A426" s="14"/>
      <c r="B426" s="14"/>
      <c r="C426" s="14"/>
      <c r="D426" s="14"/>
      <c r="E426" s="15" t="s">
        <v>111</v>
      </c>
      <c r="F426" s="15" t="s">
        <v>112</v>
      </c>
      <c r="G426" s="15"/>
      <c r="H426" s="14"/>
      <c r="I426" s="16">
        <v>0</v>
      </c>
      <c r="J426" s="16">
        <v>16500</v>
      </c>
      <c r="K426" s="16">
        <v>4500</v>
      </c>
      <c r="L426" s="16">
        <v>4328.5600000000004</v>
      </c>
      <c r="M426" s="16">
        <f t="shared" si="27"/>
        <v>96.190222222222232</v>
      </c>
      <c r="N426" s="16">
        <f t="shared" si="28"/>
        <v>26.233696969696972</v>
      </c>
      <c r="O426" s="16">
        <f t="shared" si="29"/>
        <v>0</v>
      </c>
    </row>
    <row r="427" spans="1:15" x14ac:dyDescent="0.25">
      <c r="A427" s="8"/>
      <c r="B427" s="8"/>
      <c r="C427" s="9" t="s">
        <v>263</v>
      </c>
      <c r="D427" s="8"/>
      <c r="E427" s="8"/>
      <c r="F427" s="9" t="s">
        <v>264</v>
      </c>
      <c r="G427" s="9"/>
      <c r="H427" s="8"/>
      <c r="I427" s="10">
        <f>+I428</f>
        <v>102838.01000000001</v>
      </c>
      <c r="J427" s="10">
        <f>+J428</f>
        <v>0</v>
      </c>
      <c r="K427" s="10">
        <f>+K428</f>
        <v>0</v>
      </c>
      <c r="L427" s="10">
        <f>+L428</f>
        <v>0</v>
      </c>
      <c r="M427" s="10">
        <f t="shared" si="27"/>
        <v>0</v>
      </c>
      <c r="N427" s="10">
        <f t="shared" si="28"/>
        <v>0</v>
      </c>
      <c r="O427" s="10">
        <f t="shared" si="29"/>
        <v>0</v>
      </c>
    </row>
    <row r="428" spans="1:15" x14ac:dyDescent="0.25">
      <c r="A428" s="11"/>
      <c r="B428" s="11"/>
      <c r="C428" s="11"/>
      <c r="D428" s="12" t="s">
        <v>265</v>
      </c>
      <c r="E428" s="11"/>
      <c r="F428" s="12" t="s">
        <v>264</v>
      </c>
      <c r="G428" s="12" t="s">
        <v>96</v>
      </c>
      <c r="H428" s="11"/>
      <c r="I428" s="13">
        <f>+I429+I430+I431+I432+I433+I434</f>
        <v>102838.01000000001</v>
      </c>
      <c r="J428" s="13">
        <f>+J429+J430+J431+J432+J433+J434</f>
        <v>0</v>
      </c>
      <c r="K428" s="13">
        <f>+K429+K430+K431+K432+K433+K434</f>
        <v>0</v>
      </c>
      <c r="L428" s="13">
        <f>+L429+L430+L431+L432+L433+L434</f>
        <v>0</v>
      </c>
      <c r="M428" s="13">
        <f t="shared" si="27"/>
        <v>0</v>
      </c>
      <c r="N428" s="13">
        <f t="shared" si="28"/>
        <v>0</v>
      </c>
      <c r="O428" s="13">
        <f t="shared" si="29"/>
        <v>0</v>
      </c>
    </row>
    <row r="429" spans="1:15" x14ac:dyDescent="0.25">
      <c r="A429" s="14"/>
      <c r="B429" s="14"/>
      <c r="C429" s="14"/>
      <c r="D429" s="14"/>
      <c r="E429" s="15" t="s">
        <v>17</v>
      </c>
      <c r="F429" s="15" t="s">
        <v>18</v>
      </c>
      <c r="G429" s="15"/>
      <c r="H429" s="14"/>
      <c r="I429" s="16">
        <v>17594.560000000001</v>
      </c>
      <c r="J429" s="16">
        <v>0</v>
      </c>
      <c r="K429" s="16">
        <v>0</v>
      </c>
      <c r="L429" s="16">
        <v>0</v>
      </c>
      <c r="M429" s="16">
        <f t="shared" si="27"/>
        <v>0</v>
      </c>
      <c r="N429" s="16">
        <f t="shared" si="28"/>
        <v>0</v>
      </c>
      <c r="O429" s="16">
        <f t="shared" si="29"/>
        <v>0</v>
      </c>
    </row>
    <row r="430" spans="1:15" x14ac:dyDescent="0.25">
      <c r="A430" s="14"/>
      <c r="B430" s="14"/>
      <c r="C430" s="14"/>
      <c r="D430" s="14"/>
      <c r="E430" s="15" t="s">
        <v>33</v>
      </c>
      <c r="F430" s="15" t="s">
        <v>34</v>
      </c>
      <c r="G430" s="15"/>
      <c r="H430" s="14"/>
      <c r="I430" s="16">
        <v>5307</v>
      </c>
      <c r="J430" s="16">
        <v>0</v>
      </c>
      <c r="K430" s="16">
        <v>0</v>
      </c>
      <c r="L430" s="16">
        <v>0</v>
      </c>
      <c r="M430" s="16">
        <f t="shared" si="27"/>
        <v>0</v>
      </c>
      <c r="N430" s="16">
        <f t="shared" si="28"/>
        <v>0</v>
      </c>
      <c r="O430" s="16">
        <f t="shared" si="29"/>
        <v>0</v>
      </c>
    </row>
    <row r="431" spans="1:15" x14ac:dyDescent="0.25">
      <c r="A431" s="14"/>
      <c r="B431" s="14"/>
      <c r="C431" s="14"/>
      <c r="D431" s="14"/>
      <c r="E431" s="15" t="s">
        <v>23</v>
      </c>
      <c r="F431" s="15" t="s">
        <v>24</v>
      </c>
      <c r="G431" s="15"/>
      <c r="H431" s="14"/>
      <c r="I431" s="16">
        <v>1460</v>
      </c>
      <c r="J431" s="16">
        <v>0</v>
      </c>
      <c r="K431" s="16">
        <v>0</v>
      </c>
      <c r="L431" s="16">
        <v>0</v>
      </c>
      <c r="M431" s="16">
        <f t="shared" si="27"/>
        <v>0</v>
      </c>
      <c r="N431" s="16">
        <f t="shared" si="28"/>
        <v>0</v>
      </c>
      <c r="O431" s="16">
        <f t="shared" si="29"/>
        <v>0</v>
      </c>
    </row>
    <row r="432" spans="1:15" x14ac:dyDescent="0.25">
      <c r="A432" s="14"/>
      <c r="B432" s="14"/>
      <c r="C432" s="14"/>
      <c r="D432" s="14"/>
      <c r="E432" s="15" t="s">
        <v>25</v>
      </c>
      <c r="F432" s="15" t="s">
        <v>26</v>
      </c>
      <c r="G432" s="15"/>
      <c r="H432" s="14"/>
      <c r="I432" s="16">
        <v>24773.84</v>
      </c>
      <c r="J432" s="16">
        <v>0</v>
      </c>
      <c r="K432" s="16">
        <v>0</v>
      </c>
      <c r="L432" s="16">
        <v>0</v>
      </c>
      <c r="M432" s="16">
        <f t="shared" si="27"/>
        <v>0</v>
      </c>
      <c r="N432" s="16">
        <f t="shared" si="28"/>
        <v>0</v>
      </c>
      <c r="O432" s="16">
        <f t="shared" si="29"/>
        <v>0</v>
      </c>
    </row>
    <row r="433" spans="1:15" x14ac:dyDescent="0.25">
      <c r="A433" s="14"/>
      <c r="B433" s="14"/>
      <c r="C433" s="14"/>
      <c r="D433" s="14"/>
      <c r="E433" s="15" t="s">
        <v>63</v>
      </c>
      <c r="F433" s="15" t="s">
        <v>64</v>
      </c>
      <c r="G433" s="15"/>
      <c r="H433" s="14"/>
      <c r="I433" s="16">
        <v>49859.61</v>
      </c>
      <c r="J433" s="16">
        <v>0</v>
      </c>
      <c r="K433" s="16">
        <v>0</v>
      </c>
      <c r="L433" s="16">
        <v>0</v>
      </c>
      <c r="M433" s="16">
        <f t="shared" si="27"/>
        <v>0</v>
      </c>
      <c r="N433" s="16">
        <f t="shared" si="28"/>
        <v>0</v>
      </c>
      <c r="O433" s="16">
        <f t="shared" si="29"/>
        <v>0</v>
      </c>
    </row>
    <row r="434" spans="1:15" x14ac:dyDescent="0.25">
      <c r="A434" s="14"/>
      <c r="B434" s="14"/>
      <c r="C434" s="14"/>
      <c r="D434" s="14"/>
      <c r="E434" s="15" t="s">
        <v>111</v>
      </c>
      <c r="F434" s="15" t="s">
        <v>112</v>
      </c>
      <c r="G434" s="15"/>
      <c r="H434" s="14"/>
      <c r="I434" s="16">
        <v>3843</v>
      </c>
      <c r="J434" s="16">
        <v>0</v>
      </c>
      <c r="K434" s="16">
        <v>0</v>
      </c>
      <c r="L434" s="16">
        <v>0</v>
      </c>
      <c r="M434" s="16">
        <f t="shared" si="27"/>
        <v>0</v>
      </c>
      <c r="N434" s="16">
        <f t="shared" si="28"/>
        <v>0</v>
      </c>
      <c r="O434" s="16">
        <f t="shared" si="29"/>
        <v>0</v>
      </c>
    </row>
    <row r="435" spans="1:15" x14ac:dyDescent="0.25">
      <c r="A435" s="8"/>
      <c r="B435" s="8"/>
      <c r="C435" s="9" t="s">
        <v>266</v>
      </c>
      <c r="D435" s="8"/>
      <c r="E435" s="8"/>
      <c r="F435" s="9" t="s">
        <v>267</v>
      </c>
      <c r="G435" s="9"/>
      <c r="H435" s="8"/>
      <c r="I435" s="10">
        <f>+I436</f>
        <v>6952.31</v>
      </c>
      <c r="J435" s="10">
        <f>+J436</f>
        <v>35000</v>
      </c>
      <c r="K435" s="10">
        <f>+K436</f>
        <v>32500</v>
      </c>
      <c r="L435" s="10">
        <f>+L436</f>
        <v>29205.54</v>
      </c>
      <c r="M435" s="10">
        <f t="shared" si="27"/>
        <v>89.863199999999992</v>
      </c>
      <c r="N435" s="10">
        <f t="shared" si="28"/>
        <v>83.444400000000002</v>
      </c>
      <c r="O435" s="10">
        <f t="shared" si="29"/>
        <v>420.08397208985218</v>
      </c>
    </row>
    <row r="436" spans="1:15" x14ac:dyDescent="0.25">
      <c r="A436" s="11"/>
      <c r="B436" s="11"/>
      <c r="C436" s="11"/>
      <c r="D436" s="12" t="s">
        <v>16</v>
      </c>
      <c r="E436" s="11"/>
      <c r="F436" s="12"/>
      <c r="G436" s="12"/>
      <c r="H436" s="11"/>
      <c r="I436" s="13">
        <f>+I437+I438+I439+I440+I441+I442</f>
        <v>6952.31</v>
      </c>
      <c r="J436" s="13">
        <f>+J437+J438+J439+J440+J441+J442</f>
        <v>35000</v>
      </c>
      <c r="K436" s="13">
        <f>+K437+K438+K439+K440+K441+K442</f>
        <v>32500</v>
      </c>
      <c r="L436" s="13">
        <f>+L437+L438+L439+L440+L441+L442</f>
        <v>29205.54</v>
      </c>
      <c r="M436" s="13">
        <f t="shared" si="27"/>
        <v>89.863199999999992</v>
      </c>
      <c r="N436" s="13">
        <f t="shared" si="28"/>
        <v>83.444400000000002</v>
      </c>
      <c r="O436" s="13">
        <f t="shared" si="29"/>
        <v>420.08397208985218</v>
      </c>
    </row>
    <row r="437" spans="1:15" x14ac:dyDescent="0.25">
      <c r="A437" s="14"/>
      <c r="B437" s="14"/>
      <c r="C437" s="14"/>
      <c r="D437" s="14"/>
      <c r="E437" s="15" t="s">
        <v>17</v>
      </c>
      <c r="F437" s="15" t="s">
        <v>18</v>
      </c>
      <c r="G437" s="15"/>
      <c r="H437" s="14"/>
      <c r="I437" s="16">
        <v>2281.4</v>
      </c>
      <c r="J437" s="16">
        <v>15000</v>
      </c>
      <c r="K437" s="16">
        <v>2000</v>
      </c>
      <c r="L437" s="16">
        <v>2000</v>
      </c>
      <c r="M437" s="16">
        <f t="shared" si="27"/>
        <v>100</v>
      </c>
      <c r="N437" s="16">
        <f t="shared" si="28"/>
        <v>13.333333333333334</v>
      </c>
      <c r="O437" s="16">
        <f t="shared" si="29"/>
        <v>87.665468571929523</v>
      </c>
    </row>
    <row r="438" spans="1:15" x14ac:dyDescent="0.25">
      <c r="A438" s="14"/>
      <c r="B438" s="14"/>
      <c r="C438" s="14"/>
      <c r="D438" s="14"/>
      <c r="E438" s="15" t="s">
        <v>33</v>
      </c>
      <c r="F438" s="15" t="s">
        <v>34</v>
      </c>
      <c r="G438" s="15"/>
      <c r="H438" s="14"/>
      <c r="I438" s="16">
        <v>485</v>
      </c>
      <c r="J438" s="16">
        <v>0</v>
      </c>
      <c r="K438" s="16">
        <v>5000</v>
      </c>
      <c r="L438" s="16">
        <v>4867.8</v>
      </c>
      <c r="M438" s="16">
        <f t="shared" si="27"/>
        <v>97.355999999999995</v>
      </c>
      <c r="N438" s="16">
        <f t="shared" si="28"/>
        <v>0</v>
      </c>
      <c r="O438" s="16">
        <f t="shared" si="29"/>
        <v>1003.6701030927835</v>
      </c>
    </row>
    <row r="439" spans="1:15" x14ac:dyDescent="0.25">
      <c r="A439" s="14"/>
      <c r="B439" s="14"/>
      <c r="C439" s="14"/>
      <c r="D439" s="14"/>
      <c r="E439" s="15" t="s">
        <v>19</v>
      </c>
      <c r="F439" s="15" t="s">
        <v>20</v>
      </c>
      <c r="G439" s="15"/>
      <c r="H439" s="14"/>
      <c r="I439" s="16">
        <v>147.33000000000001</v>
      </c>
      <c r="J439" s="16">
        <v>5000</v>
      </c>
      <c r="K439" s="16">
        <v>2500</v>
      </c>
      <c r="L439" s="16">
        <v>169.24</v>
      </c>
      <c r="M439" s="16">
        <f t="shared" si="27"/>
        <v>6.7696000000000005</v>
      </c>
      <c r="N439" s="16">
        <f t="shared" si="28"/>
        <v>3.3848000000000003</v>
      </c>
      <c r="O439" s="16">
        <f t="shared" si="29"/>
        <v>114.8713771804792</v>
      </c>
    </row>
    <row r="440" spans="1:15" x14ac:dyDescent="0.25">
      <c r="A440" s="14"/>
      <c r="B440" s="14"/>
      <c r="C440" s="14"/>
      <c r="D440" s="14"/>
      <c r="E440" s="15" t="s">
        <v>21</v>
      </c>
      <c r="F440" s="15" t="s">
        <v>22</v>
      </c>
      <c r="G440" s="15"/>
      <c r="H440" s="14"/>
      <c r="I440" s="16">
        <v>3601.3</v>
      </c>
      <c r="J440" s="16">
        <v>5000</v>
      </c>
      <c r="K440" s="16">
        <v>22000</v>
      </c>
      <c r="L440" s="16">
        <v>21731.22</v>
      </c>
      <c r="M440" s="16">
        <f t="shared" si="27"/>
        <v>98.778272727272736</v>
      </c>
      <c r="N440" s="16">
        <f t="shared" si="28"/>
        <v>434.62440000000004</v>
      </c>
      <c r="O440" s="16">
        <f t="shared" si="29"/>
        <v>603.42709577097162</v>
      </c>
    </row>
    <row r="441" spans="1:15" x14ac:dyDescent="0.25">
      <c r="A441" s="14"/>
      <c r="B441" s="14"/>
      <c r="C441" s="14"/>
      <c r="D441" s="14"/>
      <c r="E441" s="15" t="s">
        <v>23</v>
      </c>
      <c r="F441" s="15" t="s">
        <v>24</v>
      </c>
      <c r="G441" s="15"/>
      <c r="H441" s="14"/>
      <c r="I441" s="16">
        <v>437.28</v>
      </c>
      <c r="J441" s="16">
        <v>0</v>
      </c>
      <c r="K441" s="16">
        <v>1000</v>
      </c>
      <c r="L441" s="16">
        <v>437.28</v>
      </c>
      <c r="M441" s="16">
        <f t="shared" si="27"/>
        <v>43.727999999999994</v>
      </c>
      <c r="N441" s="16">
        <f t="shared" si="28"/>
        <v>0</v>
      </c>
      <c r="O441" s="16">
        <f t="shared" si="29"/>
        <v>100</v>
      </c>
    </row>
    <row r="442" spans="1:15" x14ac:dyDescent="0.25">
      <c r="A442" s="14"/>
      <c r="B442" s="14"/>
      <c r="C442" s="14"/>
      <c r="D442" s="14"/>
      <c r="E442" s="15" t="s">
        <v>139</v>
      </c>
      <c r="F442" s="15" t="s">
        <v>140</v>
      </c>
      <c r="G442" s="15"/>
      <c r="H442" s="14"/>
      <c r="I442" s="16">
        <v>0</v>
      </c>
      <c r="J442" s="16">
        <v>10000</v>
      </c>
      <c r="K442" s="16">
        <v>0</v>
      </c>
      <c r="L442" s="16">
        <v>0</v>
      </c>
      <c r="M442" s="16">
        <f t="shared" si="27"/>
        <v>0</v>
      </c>
      <c r="N442" s="16">
        <f t="shared" si="28"/>
        <v>0</v>
      </c>
      <c r="O442" s="16">
        <f t="shared" si="29"/>
        <v>0</v>
      </c>
    </row>
    <row r="443" spans="1:15" x14ac:dyDescent="0.25">
      <c r="A443" s="8"/>
      <c r="B443" s="8"/>
      <c r="C443" s="9" t="s">
        <v>268</v>
      </c>
      <c r="D443" s="8"/>
      <c r="E443" s="8"/>
      <c r="F443" s="9" t="s">
        <v>269</v>
      </c>
      <c r="G443" s="9"/>
      <c r="H443" s="8"/>
      <c r="I443" s="10">
        <f>+I444+I446+I455</f>
        <v>3301261.0500000003</v>
      </c>
      <c r="J443" s="10">
        <f>+J444+J446+J455</f>
        <v>305250</v>
      </c>
      <c r="K443" s="10">
        <f>+K444+K446+K455</f>
        <v>305250</v>
      </c>
      <c r="L443" s="10">
        <f>+L444+L446+L455</f>
        <v>242173.52999999997</v>
      </c>
      <c r="M443" s="10">
        <f t="shared" si="27"/>
        <v>79.336127764127752</v>
      </c>
      <c r="N443" s="10">
        <f t="shared" si="28"/>
        <v>79.336127764127752</v>
      </c>
      <c r="O443" s="10">
        <f t="shared" si="29"/>
        <v>7.3357885466222044</v>
      </c>
    </row>
    <row r="444" spans="1:15" x14ac:dyDescent="0.25">
      <c r="A444" s="11"/>
      <c r="B444" s="11"/>
      <c r="C444" s="11"/>
      <c r="D444" s="12" t="s">
        <v>16</v>
      </c>
      <c r="E444" s="11"/>
      <c r="F444" s="12"/>
      <c r="G444" s="12"/>
      <c r="H444" s="11"/>
      <c r="I444" s="13">
        <f>+I445</f>
        <v>0</v>
      </c>
      <c r="J444" s="13">
        <f>+J445</f>
        <v>0</v>
      </c>
      <c r="K444" s="13">
        <f>+K445</f>
        <v>0</v>
      </c>
      <c r="L444" s="13">
        <f>+L445</f>
        <v>0</v>
      </c>
      <c r="M444" s="13">
        <f t="shared" si="27"/>
        <v>0</v>
      </c>
      <c r="N444" s="13">
        <f t="shared" si="28"/>
        <v>0</v>
      </c>
      <c r="O444" s="13">
        <f t="shared" si="29"/>
        <v>0</v>
      </c>
    </row>
    <row r="445" spans="1:15" x14ac:dyDescent="0.25">
      <c r="A445" s="14"/>
      <c r="B445" s="14"/>
      <c r="C445" s="14"/>
      <c r="D445" s="14"/>
      <c r="E445" s="15" t="s">
        <v>63</v>
      </c>
      <c r="F445" s="15" t="s">
        <v>64</v>
      </c>
      <c r="G445" s="15"/>
      <c r="H445" s="14"/>
      <c r="I445" s="16">
        <v>0</v>
      </c>
      <c r="J445" s="16">
        <v>0</v>
      </c>
      <c r="K445" s="16">
        <v>0</v>
      </c>
      <c r="L445" s="16">
        <v>0</v>
      </c>
      <c r="M445" s="16">
        <f t="shared" si="27"/>
        <v>0</v>
      </c>
      <c r="N445" s="16">
        <f t="shared" si="28"/>
        <v>0</v>
      </c>
      <c r="O445" s="16">
        <f t="shared" si="29"/>
        <v>0</v>
      </c>
    </row>
    <row r="446" spans="1:15" x14ac:dyDescent="0.25">
      <c r="A446" s="11"/>
      <c r="B446" s="11"/>
      <c r="C446" s="11"/>
      <c r="D446" s="12" t="s">
        <v>270</v>
      </c>
      <c r="E446" s="11"/>
      <c r="F446" s="12" t="s">
        <v>271</v>
      </c>
      <c r="G446" s="12" t="s">
        <v>96</v>
      </c>
      <c r="H446" s="11"/>
      <c r="I446" s="13">
        <f>+I447+I448+I449+I450+I451+I452+I453+I454</f>
        <v>3301261.0500000003</v>
      </c>
      <c r="J446" s="13">
        <f>+J447+J448+J449+J450+J451+J452+J453+J454</f>
        <v>10250</v>
      </c>
      <c r="K446" s="13">
        <f>+K447+K448+K449+K450+K451+K452+K453+K454</f>
        <v>10250</v>
      </c>
      <c r="L446" s="13">
        <f>+L447+L448+L449+L450+L451+L452+L453+L454</f>
        <v>10009.27</v>
      </c>
      <c r="M446" s="13">
        <f t="shared" si="27"/>
        <v>97.651414634146349</v>
      </c>
      <c r="N446" s="13">
        <f t="shared" si="28"/>
        <v>97.651414634146349</v>
      </c>
      <c r="O446" s="13">
        <f t="shared" si="29"/>
        <v>0.30319535015263333</v>
      </c>
    </row>
    <row r="447" spans="1:15" x14ac:dyDescent="0.25">
      <c r="A447" s="14"/>
      <c r="B447" s="14"/>
      <c r="C447" s="14"/>
      <c r="D447" s="14"/>
      <c r="E447" s="15" t="s">
        <v>17</v>
      </c>
      <c r="F447" s="15" t="s">
        <v>18</v>
      </c>
      <c r="G447" s="15"/>
      <c r="H447" s="14"/>
      <c r="I447" s="16">
        <v>15836.56</v>
      </c>
      <c r="J447" s="16">
        <v>1650</v>
      </c>
      <c r="K447" s="16">
        <v>1830</v>
      </c>
      <c r="L447" s="16">
        <v>1830</v>
      </c>
      <c r="M447" s="16">
        <f t="shared" si="27"/>
        <v>100</v>
      </c>
      <c r="N447" s="16">
        <f t="shared" si="28"/>
        <v>110.90909090909091</v>
      </c>
      <c r="O447" s="16">
        <f t="shared" si="29"/>
        <v>11.555539839460085</v>
      </c>
    </row>
    <row r="448" spans="1:15" x14ac:dyDescent="0.25">
      <c r="A448" s="14"/>
      <c r="B448" s="14"/>
      <c r="C448" s="14"/>
      <c r="D448" s="14"/>
      <c r="E448" s="15" t="s">
        <v>33</v>
      </c>
      <c r="F448" s="15" t="s">
        <v>34</v>
      </c>
      <c r="G448" s="15"/>
      <c r="H448" s="14"/>
      <c r="I448" s="16">
        <v>1647</v>
      </c>
      <c r="J448" s="16">
        <v>0</v>
      </c>
      <c r="K448" s="16">
        <v>0</v>
      </c>
      <c r="L448" s="16">
        <v>0</v>
      </c>
      <c r="M448" s="16">
        <f t="shared" si="27"/>
        <v>0</v>
      </c>
      <c r="N448" s="16">
        <f t="shared" si="28"/>
        <v>0</v>
      </c>
      <c r="O448" s="16">
        <f t="shared" si="29"/>
        <v>0</v>
      </c>
    </row>
    <row r="449" spans="1:15" x14ac:dyDescent="0.25">
      <c r="A449" s="14"/>
      <c r="B449" s="14"/>
      <c r="C449" s="14"/>
      <c r="D449" s="14"/>
      <c r="E449" s="15" t="s">
        <v>19</v>
      </c>
      <c r="F449" s="15" t="s">
        <v>20</v>
      </c>
      <c r="G449" s="15"/>
      <c r="H449" s="14"/>
      <c r="I449" s="16">
        <v>15889.85</v>
      </c>
      <c r="J449" s="16">
        <v>0</v>
      </c>
      <c r="K449" s="16">
        <v>0</v>
      </c>
      <c r="L449" s="16">
        <v>0</v>
      </c>
      <c r="M449" s="16">
        <f t="shared" si="27"/>
        <v>0</v>
      </c>
      <c r="N449" s="16">
        <f t="shared" si="28"/>
        <v>0</v>
      </c>
      <c r="O449" s="16">
        <f t="shared" si="29"/>
        <v>0</v>
      </c>
    </row>
    <row r="450" spans="1:15" x14ac:dyDescent="0.25">
      <c r="A450" s="14"/>
      <c r="B450" s="14"/>
      <c r="C450" s="14"/>
      <c r="D450" s="14"/>
      <c r="E450" s="15" t="s">
        <v>21</v>
      </c>
      <c r="F450" s="15" t="s">
        <v>22</v>
      </c>
      <c r="G450" s="15"/>
      <c r="H450" s="14"/>
      <c r="I450" s="16">
        <v>0</v>
      </c>
      <c r="J450" s="16">
        <v>8600</v>
      </c>
      <c r="K450" s="16">
        <v>8420</v>
      </c>
      <c r="L450" s="16">
        <v>8179.27</v>
      </c>
      <c r="M450" s="16">
        <f t="shared" si="27"/>
        <v>97.140973871733976</v>
      </c>
      <c r="N450" s="16">
        <f t="shared" si="28"/>
        <v>95.107790697674417</v>
      </c>
      <c r="O450" s="16">
        <f t="shared" si="29"/>
        <v>0</v>
      </c>
    </row>
    <row r="451" spans="1:15" x14ac:dyDescent="0.25">
      <c r="A451" s="14"/>
      <c r="B451" s="14"/>
      <c r="C451" s="14"/>
      <c r="D451" s="14"/>
      <c r="E451" s="15" t="s">
        <v>25</v>
      </c>
      <c r="F451" s="15" t="s">
        <v>26</v>
      </c>
      <c r="G451" s="15"/>
      <c r="H451" s="14"/>
      <c r="I451" s="16">
        <v>671</v>
      </c>
      <c r="J451" s="16">
        <v>0</v>
      </c>
      <c r="K451" s="16">
        <v>0</v>
      </c>
      <c r="L451" s="16">
        <v>0</v>
      </c>
      <c r="M451" s="16">
        <f t="shared" si="27"/>
        <v>0</v>
      </c>
      <c r="N451" s="16">
        <f t="shared" si="28"/>
        <v>0</v>
      </c>
      <c r="O451" s="16">
        <f t="shared" si="29"/>
        <v>0</v>
      </c>
    </row>
    <row r="452" spans="1:15" x14ac:dyDescent="0.25">
      <c r="A452" s="14"/>
      <c r="B452" s="14"/>
      <c r="C452" s="14"/>
      <c r="D452" s="14"/>
      <c r="E452" s="15" t="s">
        <v>63</v>
      </c>
      <c r="F452" s="15" t="s">
        <v>64</v>
      </c>
      <c r="G452" s="15"/>
      <c r="H452" s="14"/>
      <c r="I452" s="16">
        <v>38456.07</v>
      </c>
      <c r="J452" s="16">
        <v>0</v>
      </c>
      <c r="K452" s="16">
        <v>0</v>
      </c>
      <c r="L452" s="16">
        <v>0</v>
      </c>
      <c r="M452" s="16">
        <f t="shared" si="27"/>
        <v>0</v>
      </c>
      <c r="N452" s="16">
        <f t="shared" si="28"/>
        <v>0</v>
      </c>
      <c r="O452" s="16">
        <f t="shared" si="29"/>
        <v>0</v>
      </c>
    </row>
    <row r="453" spans="1:15" x14ac:dyDescent="0.25">
      <c r="A453" s="14"/>
      <c r="B453" s="14"/>
      <c r="C453" s="14"/>
      <c r="D453" s="14"/>
      <c r="E453" s="15" t="s">
        <v>137</v>
      </c>
      <c r="F453" s="15" t="s">
        <v>138</v>
      </c>
      <c r="G453" s="15"/>
      <c r="H453" s="14"/>
      <c r="I453" s="16">
        <v>3101871.22</v>
      </c>
      <c r="J453" s="16">
        <v>0</v>
      </c>
      <c r="K453" s="16">
        <v>0</v>
      </c>
      <c r="L453" s="16">
        <v>0</v>
      </c>
      <c r="M453" s="16">
        <f t="shared" ref="M453:M516" si="30">IF(K453&lt;&gt;0,L453/K453*100,0)</f>
        <v>0</v>
      </c>
      <c r="N453" s="16">
        <f t="shared" ref="N453:N516" si="31">IF(J453&lt;&gt;0,L453/J453*100,0)</f>
        <v>0</v>
      </c>
      <c r="O453" s="16">
        <f t="shared" ref="O453:O516" si="32">IF(I453&lt;&gt;0,L453/I453*100,0)</f>
        <v>0</v>
      </c>
    </row>
    <row r="454" spans="1:15" x14ac:dyDescent="0.25">
      <c r="A454" s="14"/>
      <c r="B454" s="14"/>
      <c r="C454" s="14"/>
      <c r="D454" s="14"/>
      <c r="E454" s="15" t="s">
        <v>111</v>
      </c>
      <c r="F454" s="15" t="s">
        <v>112</v>
      </c>
      <c r="G454" s="15"/>
      <c r="H454" s="14"/>
      <c r="I454" s="16">
        <v>126889.35</v>
      </c>
      <c r="J454" s="16">
        <v>0</v>
      </c>
      <c r="K454" s="16">
        <v>0</v>
      </c>
      <c r="L454" s="16">
        <v>0</v>
      </c>
      <c r="M454" s="16">
        <f t="shared" si="30"/>
        <v>0</v>
      </c>
      <c r="N454" s="16">
        <f t="shared" si="31"/>
        <v>0</v>
      </c>
      <c r="O454" s="16">
        <f t="shared" si="32"/>
        <v>0</v>
      </c>
    </row>
    <row r="455" spans="1:15" x14ac:dyDescent="0.25">
      <c r="A455" s="11"/>
      <c r="B455" s="11"/>
      <c r="C455" s="11"/>
      <c r="D455" s="12" t="s">
        <v>272</v>
      </c>
      <c r="E455" s="11"/>
      <c r="F455" s="12" t="s">
        <v>273</v>
      </c>
      <c r="G455" s="12" t="s">
        <v>96</v>
      </c>
      <c r="H455" s="11"/>
      <c r="I455" s="13">
        <f>+I456+I457+I458+I459+I460</f>
        <v>0</v>
      </c>
      <c r="J455" s="13">
        <f>+J456+J457+J458+J459+J460</f>
        <v>295000</v>
      </c>
      <c r="K455" s="13">
        <f>+K456+K457+K458+K459+K460</f>
        <v>295000</v>
      </c>
      <c r="L455" s="13">
        <f>+L456+L457+L458+L459+L460</f>
        <v>232164.25999999998</v>
      </c>
      <c r="M455" s="13">
        <f t="shared" si="30"/>
        <v>78.699749152542367</v>
      </c>
      <c r="N455" s="13">
        <f t="shared" si="31"/>
        <v>78.699749152542367</v>
      </c>
      <c r="O455" s="13">
        <f t="shared" si="32"/>
        <v>0</v>
      </c>
    </row>
    <row r="456" spans="1:15" x14ac:dyDescent="0.25">
      <c r="A456" s="14"/>
      <c r="B456" s="14"/>
      <c r="C456" s="14"/>
      <c r="D456" s="14"/>
      <c r="E456" s="15" t="s">
        <v>17</v>
      </c>
      <c r="F456" s="15" t="s">
        <v>18</v>
      </c>
      <c r="G456" s="15"/>
      <c r="H456" s="14"/>
      <c r="I456" s="16">
        <v>0</v>
      </c>
      <c r="J456" s="16">
        <v>5000</v>
      </c>
      <c r="K456" s="16">
        <v>10000</v>
      </c>
      <c r="L456" s="16">
        <v>9753.58</v>
      </c>
      <c r="M456" s="16">
        <f t="shared" si="30"/>
        <v>97.535799999999995</v>
      </c>
      <c r="N456" s="16">
        <f t="shared" si="31"/>
        <v>195.07159999999999</v>
      </c>
      <c r="O456" s="16">
        <f t="shared" si="32"/>
        <v>0</v>
      </c>
    </row>
    <row r="457" spans="1:15" x14ac:dyDescent="0.25">
      <c r="A457" s="14"/>
      <c r="B457" s="14"/>
      <c r="C457" s="14"/>
      <c r="D457" s="14"/>
      <c r="E457" s="15" t="s">
        <v>21</v>
      </c>
      <c r="F457" s="15" t="s">
        <v>22</v>
      </c>
      <c r="G457" s="15"/>
      <c r="H457" s="14"/>
      <c r="I457" s="16">
        <v>0</v>
      </c>
      <c r="J457" s="16">
        <v>0</v>
      </c>
      <c r="K457" s="16">
        <v>1000</v>
      </c>
      <c r="L457" s="16">
        <v>352.81</v>
      </c>
      <c r="M457" s="16">
        <f t="shared" si="30"/>
        <v>35.280999999999999</v>
      </c>
      <c r="N457" s="16">
        <f t="shared" si="31"/>
        <v>0</v>
      </c>
      <c r="O457" s="16">
        <f t="shared" si="32"/>
        <v>0</v>
      </c>
    </row>
    <row r="458" spans="1:15" x14ac:dyDescent="0.25">
      <c r="A458" s="14"/>
      <c r="B458" s="14"/>
      <c r="C458" s="14"/>
      <c r="D458" s="14"/>
      <c r="E458" s="15" t="s">
        <v>63</v>
      </c>
      <c r="F458" s="15" t="s">
        <v>64</v>
      </c>
      <c r="G458" s="15"/>
      <c r="H458" s="14"/>
      <c r="I458" s="16">
        <v>0</v>
      </c>
      <c r="J458" s="16">
        <v>0</v>
      </c>
      <c r="K458" s="16">
        <v>15000</v>
      </c>
      <c r="L458" s="16">
        <v>14811.51</v>
      </c>
      <c r="M458" s="16">
        <f t="shared" si="30"/>
        <v>98.743400000000008</v>
      </c>
      <c r="N458" s="16">
        <f t="shared" si="31"/>
        <v>0</v>
      </c>
      <c r="O458" s="16">
        <f t="shared" si="32"/>
        <v>0</v>
      </c>
    </row>
    <row r="459" spans="1:15" x14ac:dyDescent="0.25">
      <c r="A459" s="14"/>
      <c r="B459" s="14"/>
      <c r="C459" s="14"/>
      <c r="D459" s="14"/>
      <c r="E459" s="15" t="s">
        <v>137</v>
      </c>
      <c r="F459" s="15" t="s">
        <v>138</v>
      </c>
      <c r="G459" s="15"/>
      <c r="H459" s="14"/>
      <c r="I459" s="16">
        <v>0</v>
      </c>
      <c r="J459" s="16">
        <v>275000</v>
      </c>
      <c r="K459" s="16">
        <v>243000</v>
      </c>
      <c r="L459" s="16">
        <v>182147.36</v>
      </c>
      <c r="M459" s="16">
        <f t="shared" si="30"/>
        <v>74.957761316872421</v>
      </c>
      <c r="N459" s="16">
        <f t="shared" si="31"/>
        <v>66.235403636363628</v>
      </c>
      <c r="O459" s="16">
        <f t="shared" si="32"/>
        <v>0</v>
      </c>
    </row>
    <row r="460" spans="1:15" x14ac:dyDescent="0.25">
      <c r="A460" s="14"/>
      <c r="B460" s="14"/>
      <c r="C460" s="14"/>
      <c r="D460" s="14"/>
      <c r="E460" s="15" t="s">
        <v>111</v>
      </c>
      <c r="F460" s="15" t="s">
        <v>112</v>
      </c>
      <c r="G460" s="15"/>
      <c r="H460" s="14"/>
      <c r="I460" s="16">
        <v>0</v>
      </c>
      <c r="J460" s="16">
        <v>15000</v>
      </c>
      <c r="K460" s="16">
        <v>26000</v>
      </c>
      <c r="L460" s="16">
        <v>25099</v>
      </c>
      <c r="M460" s="16">
        <f t="shared" si="30"/>
        <v>96.534615384615392</v>
      </c>
      <c r="N460" s="16">
        <f t="shared" si="31"/>
        <v>167.32666666666665</v>
      </c>
      <c r="O460" s="16">
        <f t="shared" si="32"/>
        <v>0</v>
      </c>
    </row>
    <row r="461" spans="1:15" x14ac:dyDescent="0.25">
      <c r="A461" s="8"/>
      <c r="B461" s="8"/>
      <c r="C461" s="9" t="s">
        <v>274</v>
      </c>
      <c r="D461" s="8"/>
      <c r="E461" s="8"/>
      <c r="F461" s="9" t="s">
        <v>275</v>
      </c>
      <c r="G461" s="9"/>
      <c r="H461" s="8"/>
      <c r="I461" s="10">
        <f>+I462+I469</f>
        <v>154702.89000000001</v>
      </c>
      <c r="J461" s="10">
        <f>+J462+J469</f>
        <v>175000</v>
      </c>
      <c r="K461" s="10">
        <f>+K462+K469</f>
        <v>175000</v>
      </c>
      <c r="L461" s="10">
        <f>+L462+L469</f>
        <v>100734.04</v>
      </c>
      <c r="M461" s="10">
        <f t="shared" si="30"/>
        <v>57.562308571428566</v>
      </c>
      <c r="N461" s="10">
        <f t="shared" si="31"/>
        <v>57.562308571428566</v>
      </c>
      <c r="O461" s="10">
        <f t="shared" si="32"/>
        <v>65.114517253039025</v>
      </c>
    </row>
    <row r="462" spans="1:15" x14ac:dyDescent="0.25">
      <c r="A462" s="11"/>
      <c r="B462" s="11"/>
      <c r="C462" s="11"/>
      <c r="D462" s="12" t="s">
        <v>16</v>
      </c>
      <c r="E462" s="11"/>
      <c r="F462" s="12"/>
      <c r="G462" s="12"/>
      <c r="H462" s="11"/>
      <c r="I462" s="13">
        <f>+I463+I464+I465+I466+I467+I468</f>
        <v>0</v>
      </c>
      <c r="J462" s="13">
        <f>+J463+J464+J465+J466+J467+J468</f>
        <v>175000</v>
      </c>
      <c r="K462" s="13">
        <f>+K463+K464+K465+K466+K467+K468</f>
        <v>175000</v>
      </c>
      <c r="L462" s="13">
        <f>+L463+L464+L465+L466+L467+L468</f>
        <v>100734.04</v>
      </c>
      <c r="M462" s="13">
        <f t="shared" si="30"/>
        <v>57.562308571428566</v>
      </c>
      <c r="N462" s="13">
        <f t="shared" si="31"/>
        <v>57.562308571428566</v>
      </c>
      <c r="O462" s="13">
        <f t="shared" si="32"/>
        <v>0</v>
      </c>
    </row>
    <row r="463" spans="1:15" x14ac:dyDescent="0.25">
      <c r="A463" s="14"/>
      <c r="B463" s="14"/>
      <c r="C463" s="14"/>
      <c r="D463" s="14"/>
      <c r="E463" s="15" t="s">
        <v>17</v>
      </c>
      <c r="F463" s="15" t="s">
        <v>18</v>
      </c>
      <c r="G463" s="15"/>
      <c r="H463" s="14"/>
      <c r="I463" s="16">
        <v>0</v>
      </c>
      <c r="J463" s="16">
        <v>149000</v>
      </c>
      <c r="K463" s="16">
        <v>116000</v>
      </c>
      <c r="L463" s="16">
        <v>56121.55</v>
      </c>
      <c r="M463" s="16">
        <f t="shared" si="30"/>
        <v>48.380646551724141</v>
      </c>
      <c r="N463" s="16">
        <f t="shared" si="31"/>
        <v>37.665469798657718</v>
      </c>
      <c r="O463" s="16">
        <f t="shared" si="32"/>
        <v>0</v>
      </c>
    </row>
    <row r="464" spans="1:15" x14ac:dyDescent="0.25">
      <c r="A464" s="14"/>
      <c r="B464" s="14"/>
      <c r="C464" s="14"/>
      <c r="D464" s="14"/>
      <c r="E464" s="15" t="s">
        <v>19</v>
      </c>
      <c r="F464" s="15" t="s">
        <v>20</v>
      </c>
      <c r="G464" s="15"/>
      <c r="H464" s="14"/>
      <c r="I464" s="16">
        <v>0</v>
      </c>
      <c r="J464" s="16">
        <v>10000</v>
      </c>
      <c r="K464" s="16">
        <v>30000</v>
      </c>
      <c r="L464" s="16">
        <v>27687.14</v>
      </c>
      <c r="M464" s="16">
        <f t="shared" si="30"/>
        <v>92.29046666666666</v>
      </c>
      <c r="N464" s="16">
        <f t="shared" si="31"/>
        <v>276.87139999999999</v>
      </c>
      <c r="O464" s="16">
        <f t="shared" si="32"/>
        <v>0</v>
      </c>
    </row>
    <row r="465" spans="1:15" x14ac:dyDescent="0.25">
      <c r="A465" s="14"/>
      <c r="B465" s="14"/>
      <c r="C465" s="14"/>
      <c r="D465" s="14"/>
      <c r="E465" s="15" t="s">
        <v>21</v>
      </c>
      <c r="F465" s="15" t="s">
        <v>22</v>
      </c>
      <c r="G465" s="15"/>
      <c r="H465" s="14"/>
      <c r="I465" s="16">
        <v>0</v>
      </c>
      <c r="J465" s="16">
        <v>10000</v>
      </c>
      <c r="K465" s="16">
        <v>20000</v>
      </c>
      <c r="L465" s="16">
        <v>15228</v>
      </c>
      <c r="M465" s="16">
        <f t="shared" si="30"/>
        <v>76.14</v>
      </c>
      <c r="N465" s="16">
        <f t="shared" si="31"/>
        <v>152.28</v>
      </c>
      <c r="O465" s="16">
        <f t="shared" si="32"/>
        <v>0</v>
      </c>
    </row>
    <row r="466" spans="1:15" x14ac:dyDescent="0.25">
      <c r="A466" s="14"/>
      <c r="B466" s="14"/>
      <c r="C466" s="14"/>
      <c r="D466" s="14"/>
      <c r="E466" s="15" t="s">
        <v>25</v>
      </c>
      <c r="F466" s="15" t="s">
        <v>26</v>
      </c>
      <c r="G466" s="15"/>
      <c r="H466" s="14"/>
      <c r="I466" s="16">
        <v>0</v>
      </c>
      <c r="J466" s="16">
        <v>0</v>
      </c>
      <c r="K466" s="16">
        <v>1000</v>
      </c>
      <c r="L466" s="16">
        <v>100.37</v>
      </c>
      <c r="M466" s="16">
        <f t="shared" si="30"/>
        <v>10.037000000000001</v>
      </c>
      <c r="N466" s="16">
        <f t="shared" si="31"/>
        <v>0</v>
      </c>
      <c r="O466" s="16">
        <f t="shared" si="32"/>
        <v>0</v>
      </c>
    </row>
    <row r="467" spans="1:15" x14ac:dyDescent="0.25">
      <c r="A467" s="14"/>
      <c r="B467" s="14"/>
      <c r="C467" s="14"/>
      <c r="D467" s="14"/>
      <c r="E467" s="15" t="s">
        <v>63</v>
      </c>
      <c r="F467" s="15" t="s">
        <v>64</v>
      </c>
      <c r="G467" s="15"/>
      <c r="H467" s="14"/>
      <c r="I467" s="16">
        <v>0</v>
      </c>
      <c r="J467" s="16">
        <v>0</v>
      </c>
      <c r="K467" s="16">
        <v>2000</v>
      </c>
      <c r="L467" s="16">
        <v>1596.98</v>
      </c>
      <c r="M467" s="16">
        <f t="shared" si="30"/>
        <v>79.849000000000004</v>
      </c>
      <c r="N467" s="16">
        <f t="shared" si="31"/>
        <v>0</v>
      </c>
      <c r="O467" s="16">
        <f t="shared" si="32"/>
        <v>0</v>
      </c>
    </row>
    <row r="468" spans="1:15" x14ac:dyDescent="0.25">
      <c r="A468" s="14"/>
      <c r="B468" s="14"/>
      <c r="C468" s="14"/>
      <c r="D468" s="14"/>
      <c r="E468" s="15" t="s">
        <v>111</v>
      </c>
      <c r="F468" s="15" t="s">
        <v>112</v>
      </c>
      <c r="G468" s="15"/>
      <c r="H468" s="14"/>
      <c r="I468" s="16">
        <v>0</v>
      </c>
      <c r="J468" s="16">
        <v>6000</v>
      </c>
      <c r="K468" s="16">
        <v>6000</v>
      </c>
      <c r="L468" s="16">
        <v>0</v>
      </c>
      <c r="M468" s="16">
        <f t="shared" si="30"/>
        <v>0</v>
      </c>
      <c r="N468" s="16">
        <f t="shared" si="31"/>
        <v>0</v>
      </c>
      <c r="O468" s="16">
        <f t="shared" si="32"/>
        <v>0</v>
      </c>
    </row>
    <row r="469" spans="1:15" x14ac:dyDescent="0.25">
      <c r="A469" s="11"/>
      <c r="B469" s="11"/>
      <c r="C469" s="11"/>
      <c r="D469" s="12" t="s">
        <v>276</v>
      </c>
      <c r="E469" s="11"/>
      <c r="F469" s="12" t="s">
        <v>275</v>
      </c>
      <c r="G469" s="12" t="s">
        <v>96</v>
      </c>
      <c r="H469" s="11"/>
      <c r="I469" s="13">
        <f>+I470+I471+I472+I473+I474+I475+I476</f>
        <v>154702.89000000001</v>
      </c>
      <c r="J469" s="13">
        <f>+J470+J471+J472+J473+J474+J475+J476</f>
        <v>0</v>
      </c>
      <c r="K469" s="13">
        <f>+K470+K471+K472+K473+K474+K475+K476</f>
        <v>0</v>
      </c>
      <c r="L469" s="13">
        <f>+L470+L471+L472+L473+L474+L475+L476</f>
        <v>0</v>
      </c>
      <c r="M469" s="13">
        <f t="shared" si="30"/>
        <v>0</v>
      </c>
      <c r="N469" s="13">
        <f t="shared" si="31"/>
        <v>0</v>
      </c>
      <c r="O469" s="13">
        <f t="shared" si="32"/>
        <v>0</v>
      </c>
    </row>
    <row r="470" spans="1:15" x14ac:dyDescent="0.25">
      <c r="A470" s="14"/>
      <c r="B470" s="14"/>
      <c r="C470" s="14"/>
      <c r="D470" s="14"/>
      <c r="E470" s="15" t="s">
        <v>17</v>
      </c>
      <c r="F470" s="15" t="s">
        <v>18</v>
      </c>
      <c r="G470" s="15"/>
      <c r="H470" s="14"/>
      <c r="I470" s="16">
        <v>52288.34</v>
      </c>
      <c r="J470" s="16">
        <v>0</v>
      </c>
      <c r="K470" s="16">
        <v>0</v>
      </c>
      <c r="L470" s="16">
        <v>0</v>
      </c>
      <c r="M470" s="16">
        <f t="shared" si="30"/>
        <v>0</v>
      </c>
      <c r="N470" s="16">
        <f t="shared" si="31"/>
        <v>0</v>
      </c>
      <c r="O470" s="16">
        <f t="shared" si="32"/>
        <v>0</v>
      </c>
    </row>
    <row r="471" spans="1:15" x14ac:dyDescent="0.25">
      <c r="A471" s="14"/>
      <c r="B471" s="14"/>
      <c r="C471" s="14"/>
      <c r="D471" s="14"/>
      <c r="E471" s="15" t="s">
        <v>33</v>
      </c>
      <c r="F471" s="15" t="s">
        <v>34</v>
      </c>
      <c r="G471" s="15"/>
      <c r="H471" s="14"/>
      <c r="I471" s="16">
        <v>27975.96</v>
      </c>
      <c r="J471" s="16">
        <v>0</v>
      </c>
      <c r="K471" s="16">
        <v>0</v>
      </c>
      <c r="L471" s="16">
        <v>0</v>
      </c>
      <c r="M471" s="16">
        <f t="shared" si="30"/>
        <v>0</v>
      </c>
      <c r="N471" s="16">
        <f t="shared" si="31"/>
        <v>0</v>
      </c>
      <c r="O471" s="16">
        <f t="shared" si="32"/>
        <v>0</v>
      </c>
    </row>
    <row r="472" spans="1:15" x14ac:dyDescent="0.25">
      <c r="A472" s="14"/>
      <c r="B472" s="14"/>
      <c r="C472" s="14"/>
      <c r="D472" s="14"/>
      <c r="E472" s="15" t="s">
        <v>19</v>
      </c>
      <c r="F472" s="15" t="s">
        <v>20</v>
      </c>
      <c r="G472" s="15"/>
      <c r="H472" s="14"/>
      <c r="I472" s="16">
        <v>34867.01</v>
      </c>
      <c r="J472" s="16">
        <v>0</v>
      </c>
      <c r="K472" s="16">
        <v>0</v>
      </c>
      <c r="L472" s="16">
        <v>0</v>
      </c>
      <c r="M472" s="16">
        <f t="shared" si="30"/>
        <v>0</v>
      </c>
      <c r="N472" s="16">
        <f t="shared" si="31"/>
        <v>0</v>
      </c>
      <c r="O472" s="16">
        <f t="shared" si="32"/>
        <v>0</v>
      </c>
    </row>
    <row r="473" spans="1:15" x14ac:dyDescent="0.25">
      <c r="A473" s="14"/>
      <c r="B473" s="14"/>
      <c r="C473" s="14"/>
      <c r="D473" s="14"/>
      <c r="E473" s="15" t="s">
        <v>21</v>
      </c>
      <c r="F473" s="15" t="s">
        <v>22</v>
      </c>
      <c r="G473" s="15"/>
      <c r="H473" s="14"/>
      <c r="I473" s="16">
        <v>3325.08</v>
      </c>
      <c r="J473" s="16">
        <v>0</v>
      </c>
      <c r="K473" s="16">
        <v>0</v>
      </c>
      <c r="L473" s="16">
        <v>0</v>
      </c>
      <c r="M473" s="16">
        <f t="shared" si="30"/>
        <v>0</v>
      </c>
      <c r="N473" s="16">
        <f t="shared" si="31"/>
        <v>0</v>
      </c>
      <c r="O473" s="16">
        <f t="shared" si="32"/>
        <v>0</v>
      </c>
    </row>
    <row r="474" spans="1:15" x14ac:dyDescent="0.25">
      <c r="A474" s="14"/>
      <c r="B474" s="14"/>
      <c r="C474" s="14"/>
      <c r="D474" s="14"/>
      <c r="E474" s="15" t="s">
        <v>23</v>
      </c>
      <c r="F474" s="15" t="s">
        <v>24</v>
      </c>
      <c r="G474" s="15"/>
      <c r="H474" s="14"/>
      <c r="I474" s="16">
        <v>1043.02</v>
      </c>
      <c r="J474" s="16">
        <v>0</v>
      </c>
      <c r="K474" s="16">
        <v>0</v>
      </c>
      <c r="L474" s="16">
        <v>0</v>
      </c>
      <c r="M474" s="16">
        <f t="shared" si="30"/>
        <v>0</v>
      </c>
      <c r="N474" s="16">
        <f t="shared" si="31"/>
        <v>0</v>
      </c>
      <c r="O474" s="16">
        <f t="shared" si="32"/>
        <v>0</v>
      </c>
    </row>
    <row r="475" spans="1:15" x14ac:dyDescent="0.25">
      <c r="A475" s="14"/>
      <c r="B475" s="14"/>
      <c r="C475" s="14"/>
      <c r="D475" s="14"/>
      <c r="E475" s="15" t="s">
        <v>25</v>
      </c>
      <c r="F475" s="15" t="s">
        <v>26</v>
      </c>
      <c r="G475" s="15"/>
      <c r="H475" s="14"/>
      <c r="I475" s="16">
        <v>647.08000000000004</v>
      </c>
      <c r="J475" s="16">
        <v>0</v>
      </c>
      <c r="K475" s="16">
        <v>0</v>
      </c>
      <c r="L475" s="16">
        <v>0</v>
      </c>
      <c r="M475" s="16">
        <f t="shared" si="30"/>
        <v>0</v>
      </c>
      <c r="N475" s="16">
        <f t="shared" si="31"/>
        <v>0</v>
      </c>
      <c r="O475" s="16">
        <f t="shared" si="32"/>
        <v>0</v>
      </c>
    </row>
    <row r="476" spans="1:15" x14ac:dyDescent="0.25">
      <c r="A476" s="14"/>
      <c r="B476" s="14"/>
      <c r="C476" s="14"/>
      <c r="D476" s="14"/>
      <c r="E476" s="15" t="s">
        <v>63</v>
      </c>
      <c r="F476" s="15" t="s">
        <v>64</v>
      </c>
      <c r="G476" s="15"/>
      <c r="H476" s="14"/>
      <c r="I476" s="16">
        <v>34556.400000000001</v>
      </c>
      <c r="J476" s="16">
        <v>0</v>
      </c>
      <c r="K476" s="16">
        <v>0</v>
      </c>
      <c r="L476" s="16">
        <v>0</v>
      </c>
      <c r="M476" s="16">
        <f t="shared" si="30"/>
        <v>0</v>
      </c>
      <c r="N476" s="16">
        <f t="shared" si="31"/>
        <v>0</v>
      </c>
      <c r="O476" s="16">
        <f t="shared" si="32"/>
        <v>0</v>
      </c>
    </row>
    <row r="477" spans="1:15" x14ac:dyDescent="0.25">
      <c r="A477" s="5"/>
      <c r="B477" s="6" t="s">
        <v>277</v>
      </c>
      <c r="C477" s="5"/>
      <c r="D477" s="5"/>
      <c r="E477" s="5"/>
      <c r="F477" s="6" t="s">
        <v>278</v>
      </c>
      <c r="G477" s="6"/>
      <c r="H477" s="5"/>
      <c r="I477" s="7">
        <f>+I478+I529+I536+I542+I547+I550+I553+I559+I578</f>
        <v>1101154.5</v>
      </c>
      <c r="J477" s="7">
        <f>+J478+J529+J536+J542+J547+J550+J553+J559+J578</f>
        <v>1700200</v>
      </c>
      <c r="K477" s="7">
        <f>+K478+K529+K536+K542+K547+K550+K553+K559+K578</f>
        <v>1703000</v>
      </c>
      <c r="L477" s="7">
        <f>+L478+L529+L536+L542+L547+L550+L553+L559+L578</f>
        <v>628087.78</v>
      </c>
      <c r="M477" s="7">
        <f t="shared" si="30"/>
        <v>36.881255431591306</v>
      </c>
      <c r="N477" s="7">
        <f t="shared" si="31"/>
        <v>36.941993883072584</v>
      </c>
      <c r="O477" s="7">
        <f t="shared" si="32"/>
        <v>57.03902404249358</v>
      </c>
    </row>
    <row r="478" spans="1:15" x14ac:dyDescent="0.25">
      <c r="A478" s="8"/>
      <c r="B478" s="8"/>
      <c r="C478" s="9" t="s">
        <v>279</v>
      </c>
      <c r="D478" s="8"/>
      <c r="E478" s="8"/>
      <c r="F478" s="9" t="s">
        <v>280</v>
      </c>
      <c r="G478" s="9"/>
      <c r="H478" s="8"/>
      <c r="I478" s="10">
        <f>+I479+I481+I491+I498+I500+I503+I506+I512+I517+I519+I524+I526</f>
        <v>50638.689999999995</v>
      </c>
      <c r="J478" s="10">
        <f>+J479+J481+J491+J498+J500+J503+J506+J512+J517+J519+J524+J526</f>
        <v>393900</v>
      </c>
      <c r="K478" s="10">
        <f>+K479+K481+K491+K498+K500+K503+K506+K512+K517+K519+K524+K526</f>
        <v>393900</v>
      </c>
      <c r="L478" s="10">
        <f>+L479+L481+L491+L498+L500+L503+L506+L512+L517+L519+L524+L526</f>
        <v>88649.48</v>
      </c>
      <c r="M478" s="10">
        <f t="shared" si="30"/>
        <v>22.505580096471185</v>
      </c>
      <c r="N478" s="10">
        <f t="shared" si="31"/>
        <v>22.505580096471185</v>
      </c>
      <c r="O478" s="10">
        <f t="shared" si="32"/>
        <v>175.06274352673816</v>
      </c>
    </row>
    <row r="479" spans="1:15" x14ac:dyDescent="0.25">
      <c r="A479" s="11"/>
      <c r="B479" s="11"/>
      <c r="C479" s="11"/>
      <c r="D479" s="12" t="s">
        <v>16</v>
      </c>
      <c r="E479" s="11"/>
      <c r="F479" s="12"/>
      <c r="G479" s="12"/>
      <c r="H479" s="11"/>
      <c r="I479" s="13">
        <f>+I480</f>
        <v>0</v>
      </c>
      <c r="J479" s="13">
        <f>+J480</f>
        <v>0</v>
      </c>
      <c r="K479" s="13">
        <f>+K480</f>
        <v>0</v>
      </c>
      <c r="L479" s="13">
        <f>+L480</f>
        <v>0</v>
      </c>
      <c r="M479" s="13">
        <f t="shared" si="30"/>
        <v>0</v>
      </c>
      <c r="N479" s="13">
        <f t="shared" si="31"/>
        <v>0</v>
      </c>
      <c r="O479" s="13">
        <f t="shared" si="32"/>
        <v>0</v>
      </c>
    </row>
    <row r="480" spans="1:15" x14ac:dyDescent="0.25">
      <c r="A480" s="14"/>
      <c r="B480" s="14"/>
      <c r="C480" s="14"/>
      <c r="D480" s="14"/>
      <c r="E480" s="15" t="s">
        <v>25</v>
      </c>
      <c r="F480" s="15" t="s">
        <v>26</v>
      </c>
      <c r="G480" s="15"/>
      <c r="H480" s="14"/>
      <c r="I480" s="16">
        <v>0</v>
      </c>
      <c r="J480" s="16">
        <v>0</v>
      </c>
      <c r="K480" s="16">
        <v>0</v>
      </c>
      <c r="L480" s="16">
        <v>0</v>
      </c>
      <c r="M480" s="16">
        <f t="shared" si="30"/>
        <v>0</v>
      </c>
      <c r="N480" s="16">
        <f t="shared" si="31"/>
        <v>0</v>
      </c>
      <c r="O480" s="16">
        <f t="shared" si="32"/>
        <v>0</v>
      </c>
    </row>
    <row r="481" spans="1:15" x14ac:dyDescent="0.25">
      <c r="A481" s="11"/>
      <c r="B481" s="11"/>
      <c r="C481" s="11"/>
      <c r="D481" s="12" t="s">
        <v>281</v>
      </c>
      <c r="E481" s="11"/>
      <c r="F481" s="12" t="s">
        <v>282</v>
      </c>
      <c r="G481" s="12" t="s">
        <v>96</v>
      </c>
      <c r="H481" s="11"/>
      <c r="I481" s="13">
        <f>+I482+I483+I484+I485+I486+I487+I488+I489+I490</f>
        <v>8526.4500000000007</v>
      </c>
      <c r="J481" s="13">
        <f>+J482+J483+J484+J485+J486+J487+J488+J489+J490</f>
        <v>85900</v>
      </c>
      <c r="K481" s="13">
        <f>+K482+K483+K484+K485+K486+K487+K488+K489+K490</f>
        <v>85900</v>
      </c>
      <c r="L481" s="13">
        <f>+L482+L483+L484+L485+L486+L487+L488+L489+L490</f>
        <v>70350.84</v>
      </c>
      <c r="M481" s="13">
        <f t="shared" si="30"/>
        <v>81.898533178114093</v>
      </c>
      <c r="N481" s="13">
        <f t="shared" si="31"/>
        <v>81.898533178114093</v>
      </c>
      <c r="O481" s="13">
        <f t="shared" si="32"/>
        <v>825.08945692521502</v>
      </c>
    </row>
    <row r="482" spans="1:15" x14ac:dyDescent="0.25">
      <c r="A482" s="14"/>
      <c r="B482" s="14"/>
      <c r="C482" s="14"/>
      <c r="D482" s="14"/>
      <c r="E482" s="15" t="s">
        <v>17</v>
      </c>
      <c r="F482" s="15" t="s">
        <v>18</v>
      </c>
      <c r="G482" s="15"/>
      <c r="H482" s="14"/>
      <c r="I482" s="16">
        <v>44.59</v>
      </c>
      <c r="J482" s="16">
        <v>380</v>
      </c>
      <c r="K482" s="16">
        <v>580</v>
      </c>
      <c r="L482" s="16">
        <v>569.70000000000005</v>
      </c>
      <c r="M482" s="16">
        <f t="shared" si="30"/>
        <v>98.224137931034491</v>
      </c>
      <c r="N482" s="16">
        <f t="shared" si="31"/>
        <v>149.92105263157896</v>
      </c>
      <c r="O482" s="16">
        <f t="shared" si="32"/>
        <v>1277.6407266203184</v>
      </c>
    </row>
    <row r="483" spans="1:15" x14ac:dyDescent="0.25">
      <c r="A483" s="14"/>
      <c r="B483" s="14"/>
      <c r="C483" s="14"/>
      <c r="D483" s="14"/>
      <c r="E483" s="15" t="s">
        <v>19</v>
      </c>
      <c r="F483" s="15" t="s">
        <v>20</v>
      </c>
      <c r="G483" s="15"/>
      <c r="H483" s="14"/>
      <c r="I483" s="16">
        <v>305.66000000000003</v>
      </c>
      <c r="J483" s="16">
        <v>400</v>
      </c>
      <c r="K483" s="16">
        <v>400</v>
      </c>
      <c r="L483" s="16">
        <v>310.45</v>
      </c>
      <c r="M483" s="16">
        <f t="shared" si="30"/>
        <v>77.612499999999997</v>
      </c>
      <c r="N483" s="16">
        <f t="shared" si="31"/>
        <v>77.612499999999997</v>
      </c>
      <c r="O483" s="16">
        <f t="shared" si="32"/>
        <v>101.56710070012431</v>
      </c>
    </row>
    <row r="484" spans="1:15" x14ac:dyDescent="0.25">
      <c r="A484" s="14"/>
      <c r="B484" s="14"/>
      <c r="C484" s="14"/>
      <c r="D484" s="14"/>
      <c r="E484" s="15" t="s">
        <v>21</v>
      </c>
      <c r="F484" s="15" t="s">
        <v>22</v>
      </c>
      <c r="G484" s="15"/>
      <c r="H484" s="14"/>
      <c r="I484" s="16">
        <v>0</v>
      </c>
      <c r="J484" s="16">
        <v>0</v>
      </c>
      <c r="K484" s="16">
        <v>1500</v>
      </c>
      <c r="L484" s="16">
        <v>1478.01</v>
      </c>
      <c r="M484" s="16">
        <f t="shared" si="30"/>
        <v>98.534000000000006</v>
      </c>
      <c r="N484" s="16">
        <f t="shared" si="31"/>
        <v>0</v>
      </c>
      <c r="O484" s="16">
        <f t="shared" si="32"/>
        <v>0</v>
      </c>
    </row>
    <row r="485" spans="1:15" x14ac:dyDescent="0.25">
      <c r="A485" s="14"/>
      <c r="B485" s="14"/>
      <c r="C485" s="14"/>
      <c r="D485" s="14"/>
      <c r="E485" s="15" t="s">
        <v>23</v>
      </c>
      <c r="F485" s="15" t="s">
        <v>24</v>
      </c>
      <c r="G485" s="15"/>
      <c r="H485" s="14"/>
      <c r="I485" s="16">
        <v>0</v>
      </c>
      <c r="J485" s="16">
        <v>300</v>
      </c>
      <c r="K485" s="16">
        <v>800</v>
      </c>
      <c r="L485" s="16">
        <v>505.45</v>
      </c>
      <c r="M485" s="16">
        <f t="shared" si="30"/>
        <v>63.181249999999999</v>
      </c>
      <c r="N485" s="16">
        <f t="shared" si="31"/>
        <v>168.48333333333335</v>
      </c>
      <c r="O485" s="16">
        <f t="shared" si="32"/>
        <v>0</v>
      </c>
    </row>
    <row r="486" spans="1:15" x14ac:dyDescent="0.25">
      <c r="A486" s="14"/>
      <c r="B486" s="14"/>
      <c r="C486" s="14"/>
      <c r="D486" s="14"/>
      <c r="E486" s="15" t="s">
        <v>25</v>
      </c>
      <c r="F486" s="15" t="s">
        <v>26</v>
      </c>
      <c r="G486" s="15"/>
      <c r="H486" s="14"/>
      <c r="I486" s="16">
        <v>44.9</v>
      </c>
      <c r="J486" s="16">
        <v>200</v>
      </c>
      <c r="K486" s="16">
        <v>200</v>
      </c>
      <c r="L486" s="16">
        <v>99.43</v>
      </c>
      <c r="M486" s="16">
        <f t="shared" si="30"/>
        <v>49.715000000000003</v>
      </c>
      <c r="N486" s="16">
        <f t="shared" si="31"/>
        <v>49.715000000000003</v>
      </c>
      <c r="O486" s="16">
        <f t="shared" si="32"/>
        <v>221.44766146993322</v>
      </c>
    </row>
    <row r="487" spans="1:15" x14ac:dyDescent="0.25">
      <c r="A487" s="14"/>
      <c r="B487" s="14"/>
      <c r="C487" s="14"/>
      <c r="D487" s="14"/>
      <c r="E487" s="15" t="s">
        <v>63</v>
      </c>
      <c r="F487" s="15" t="s">
        <v>64</v>
      </c>
      <c r="G487" s="15"/>
      <c r="H487" s="14"/>
      <c r="I487" s="16">
        <v>6069.5</v>
      </c>
      <c r="J487" s="16">
        <v>2000</v>
      </c>
      <c r="K487" s="16">
        <v>2000</v>
      </c>
      <c r="L487" s="16">
        <v>1183.76</v>
      </c>
      <c r="M487" s="16">
        <f t="shared" si="30"/>
        <v>59.187999999999995</v>
      </c>
      <c r="N487" s="16">
        <f t="shared" si="31"/>
        <v>59.187999999999995</v>
      </c>
      <c r="O487" s="16">
        <f t="shared" si="32"/>
        <v>19.503418733009308</v>
      </c>
    </row>
    <row r="488" spans="1:15" x14ac:dyDescent="0.25">
      <c r="A488" s="14"/>
      <c r="B488" s="14"/>
      <c r="C488" s="14"/>
      <c r="D488" s="14"/>
      <c r="E488" s="15" t="s">
        <v>137</v>
      </c>
      <c r="F488" s="15" t="s">
        <v>138</v>
      </c>
      <c r="G488" s="15"/>
      <c r="H488" s="14"/>
      <c r="I488" s="16">
        <v>0</v>
      </c>
      <c r="J488" s="16">
        <v>4000</v>
      </c>
      <c r="K488" s="16">
        <v>8000</v>
      </c>
      <c r="L488" s="16">
        <v>7001.68</v>
      </c>
      <c r="M488" s="16">
        <f t="shared" si="30"/>
        <v>87.521000000000001</v>
      </c>
      <c r="N488" s="16">
        <f t="shared" si="31"/>
        <v>175.042</v>
      </c>
      <c r="O488" s="16">
        <f t="shared" si="32"/>
        <v>0</v>
      </c>
    </row>
    <row r="489" spans="1:15" x14ac:dyDescent="0.25">
      <c r="A489" s="14"/>
      <c r="B489" s="14"/>
      <c r="C489" s="14"/>
      <c r="D489" s="14"/>
      <c r="E489" s="15" t="s">
        <v>139</v>
      </c>
      <c r="F489" s="15" t="s">
        <v>140</v>
      </c>
      <c r="G489" s="15"/>
      <c r="H489" s="14"/>
      <c r="I489" s="16">
        <v>2061.8000000000002</v>
      </c>
      <c r="J489" s="16">
        <v>78120</v>
      </c>
      <c r="K489" s="16">
        <v>71920</v>
      </c>
      <c r="L489" s="16">
        <v>58775.360000000001</v>
      </c>
      <c r="M489" s="16">
        <f t="shared" si="30"/>
        <v>81.723248053392666</v>
      </c>
      <c r="N489" s="16">
        <f t="shared" si="31"/>
        <v>75.237275985663089</v>
      </c>
      <c r="O489" s="16">
        <f t="shared" si="32"/>
        <v>2850.681928412067</v>
      </c>
    </row>
    <row r="490" spans="1:15" x14ac:dyDescent="0.25">
      <c r="A490" s="14"/>
      <c r="B490" s="14"/>
      <c r="C490" s="14"/>
      <c r="D490" s="14"/>
      <c r="E490" s="15" t="s">
        <v>111</v>
      </c>
      <c r="F490" s="15" t="s">
        <v>112</v>
      </c>
      <c r="G490" s="15"/>
      <c r="H490" s="14"/>
      <c r="I490" s="16">
        <v>0</v>
      </c>
      <c r="J490" s="16">
        <v>500</v>
      </c>
      <c r="K490" s="16">
        <v>500</v>
      </c>
      <c r="L490" s="16">
        <v>427</v>
      </c>
      <c r="M490" s="16">
        <f t="shared" si="30"/>
        <v>85.399999999999991</v>
      </c>
      <c r="N490" s="16">
        <f t="shared" si="31"/>
        <v>85.399999999999991</v>
      </c>
      <c r="O490" s="16">
        <f t="shared" si="32"/>
        <v>0</v>
      </c>
    </row>
    <row r="491" spans="1:15" x14ac:dyDescent="0.25">
      <c r="A491" s="11"/>
      <c r="B491" s="11"/>
      <c r="C491" s="11"/>
      <c r="D491" s="12" t="s">
        <v>283</v>
      </c>
      <c r="E491" s="11"/>
      <c r="F491" s="12" t="s">
        <v>284</v>
      </c>
      <c r="G491" s="12" t="s">
        <v>96</v>
      </c>
      <c r="H491" s="11"/>
      <c r="I491" s="13">
        <f>+I492+I493+I494+I495+I496+I497</f>
        <v>27325.08</v>
      </c>
      <c r="J491" s="13">
        <f>+J492+J493+J494+J495+J496+J497</f>
        <v>0</v>
      </c>
      <c r="K491" s="13">
        <f>+K492+K493+K494+K495+K496+K497</f>
        <v>0</v>
      </c>
      <c r="L491" s="13">
        <f>+L492+L493+L494+L495+L496+L497</f>
        <v>0</v>
      </c>
      <c r="M491" s="13">
        <f t="shared" si="30"/>
        <v>0</v>
      </c>
      <c r="N491" s="13">
        <f t="shared" si="31"/>
        <v>0</v>
      </c>
      <c r="O491" s="13">
        <f t="shared" si="32"/>
        <v>0</v>
      </c>
    </row>
    <row r="492" spans="1:15" x14ac:dyDescent="0.25">
      <c r="A492" s="14"/>
      <c r="B492" s="14"/>
      <c r="C492" s="14"/>
      <c r="D492" s="14"/>
      <c r="E492" s="15" t="s">
        <v>33</v>
      </c>
      <c r="F492" s="15" t="s">
        <v>34</v>
      </c>
      <c r="G492" s="15"/>
      <c r="H492" s="14"/>
      <c r="I492" s="16">
        <v>0</v>
      </c>
      <c r="J492" s="16">
        <v>0</v>
      </c>
      <c r="K492" s="16">
        <v>0</v>
      </c>
      <c r="L492" s="16">
        <v>0</v>
      </c>
      <c r="M492" s="16">
        <f t="shared" si="30"/>
        <v>0</v>
      </c>
      <c r="N492" s="16">
        <f t="shared" si="31"/>
        <v>0</v>
      </c>
      <c r="O492" s="16">
        <f t="shared" si="32"/>
        <v>0</v>
      </c>
    </row>
    <row r="493" spans="1:15" x14ac:dyDescent="0.25">
      <c r="A493" s="14"/>
      <c r="B493" s="14"/>
      <c r="C493" s="14"/>
      <c r="D493" s="14"/>
      <c r="E493" s="15" t="s">
        <v>23</v>
      </c>
      <c r="F493" s="15" t="s">
        <v>24</v>
      </c>
      <c r="G493" s="15"/>
      <c r="H493" s="14"/>
      <c r="I493" s="16">
        <v>24.71</v>
      </c>
      <c r="J493" s="16">
        <v>0</v>
      </c>
      <c r="K493" s="16">
        <v>0</v>
      </c>
      <c r="L493" s="16">
        <v>0</v>
      </c>
      <c r="M493" s="16">
        <f t="shared" si="30"/>
        <v>0</v>
      </c>
      <c r="N493" s="16">
        <f t="shared" si="31"/>
        <v>0</v>
      </c>
      <c r="O493" s="16">
        <f t="shared" si="32"/>
        <v>0</v>
      </c>
    </row>
    <row r="494" spans="1:15" x14ac:dyDescent="0.25">
      <c r="A494" s="14"/>
      <c r="B494" s="14"/>
      <c r="C494" s="14"/>
      <c r="D494" s="14"/>
      <c r="E494" s="15" t="s">
        <v>25</v>
      </c>
      <c r="F494" s="15" t="s">
        <v>26</v>
      </c>
      <c r="G494" s="15"/>
      <c r="H494" s="14"/>
      <c r="I494" s="16">
        <v>42.7</v>
      </c>
      <c r="J494" s="16">
        <v>0</v>
      </c>
      <c r="K494" s="16">
        <v>0</v>
      </c>
      <c r="L494" s="16">
        <v>0</v>
      </c>
      <c r="M494" s="16">
        <f t="shared" si="30"/>
        <v>0</v>
      </c>
      <c r="N494" s="16">
        <f t="shared" si="31"/>
        <v>0</v>
      </c>
      <c r="O494" s="16">
        <f t="shared" si="32"/>
        <v>0</v>
      </c>
    </row>
    <row r="495" spans="1:15" x14ac:dyDescent="0.25">
      <c r="A495" s="14"/>
      <c r="B495" s="14"/>
      <c r="C495" s="14"/>
      <c r="D495" s="14"/>
      <c r="E495" s="15" t="s">
        <v>137</v>
      </c>
      <c r="F495" s="15" t="s">
        <v>138</v>
      </c>
      <c r="G495" s="15"/>
      <c r="H495" s="14"/>
      <c r="I495" s="16">
        <v>22011.39</v>
      </c>
      <c r="J495" s="16">
        <v>0</v>
      </c>
      <c r="K495" s="16">
        <v>0</v>
      </c>
      <c r="L495" s="16">
        <v>0</v>
      </c>
      <c r="M495" s="16">
        <f t="shared" si="30"/>
        <v>0</v>
      </c>
      <c r="N495" s="16">
        <f t="shared" si="31"/>
        <v>0</v>
      </c>
      <c r="O495" s="16">
        <f t="shared" si="32"/>
        <v>0</v>
      </c>
    </row>
    <row r="496" spans="1:15" x14ac:dyDescent="0.25">
      <c r="A496" s="14"/>
      <c r="B496" s="14"/>
      <c r="C496" s="14"/>
      <c r="D496" s="14"/>
      <c r="E496" s="15" t="s">
        <v>139</v>
      </c>
      <c r="F496" s="15" t="s">
        <v>140</v>
      </c>
      <c r="G496" s="15"/>
      <c r="H496" s="14"/>
      <c r="I496" s="16">
        <v>2681.4</v>
      </c>
      <c r="J496" s="16">
        <v>0</v>
      </c>
      <c r="K496" s="16">
        <v>0</v>
      </c>
      <c r="L496" s="16">
        <v>0</v>
      </c>
      <c r="M496" s="16">
        <f t="shared" si="30"/>
        <v>0</v>
      </c>
      <c r="N496" s="16">
        <f t="shared" si="31"/>
        <v>0</v>
      </c>
      <c r="O496" s="16">
        <f t="shared" si="32"/>
        <v>0</v>
      </c>
    </row>
    <row r="497" spans="1:15" x14ac:dyDescent="0.25">
      <c r="A497" s="14"/>
      <c r="B497" s="14"/>
      <c r="C497" s="14"/>
      <c r="D497" s="14"/>
      <c r="E497" s="15" t="s">
        <v>111</v>
      </c>
      <c r="F497" s="15" t="s">
        <v>112</v>
      </c>
      <c r="G497" s="15"/>
      <c r="H497" s="14"/>
      <c r="I497" s="16">
        <v>2564.88</v>
      </c>
      <c r="J497" s="16">
        <v>0</v>
      </c>
      <c r="K497" s="16">
        <v>0</v>
      </c>
      <c r="L497" s="16">
        <v>0</v>
      </c>
      <c r="M497" s="16">
        <f t="shared" si="30"/>
        <v>0</v>
      </c>
      <c r="N497" s="16">
        <f t="shared" si="31"/>
        <v>0</v>
      </c>
      <c r="O497" s="16">
        <f t="shared" si="32"/>
        <v>0</v>
      </c>
    </row>
    <row r="498" spans="1:15" x14ac:dyDescent="0.25">
      <c r="A498" s="11"/>
      <c r="B498" s="11"/>
      <c r="C498" s="11"/>
      <c r="D498" s="12" t="s">
        <v>285</v>
      </c>
      <c r="E498" s="11"/>
      <c r="F498" s="12" t="s">
        <v>286</v>
      </c>
      <c r="G498" s="12" t="s">
        <v>96</v>
      </c>
      <c r="H498" s="11"/>
      <c r="I498" s="13">
        <f>+I499</f>
        <v>549</v>
      </c>
      <c r="J498" s="13">
        <f>+J499</f>
        <v>11000</v>
      </c>
      <c r="K498" s="13">
        <f>+K499</f>
        <v>11000</v>
      </c>
      <c r="L498" s="13">
        <f>+L499</f>
        <v>0</v>
      </c>
      <c r="M498" s="13">
        <f t="shared" si="30"/>
        <v>0</v>
      </c>
      <c r="N498" s="13">
        <f t="shared" si="31"/>
        <v>0</v>
      </c>
      <c r="O498" s="13">
        <f t="shared" si="32"/>
        <v>0</v>
      </c>
    </row>
    <row r="499" spans="1:15" x14ac:dyDescent="0.25">
      <c r="A499" s="14"/>
      <c r="B499" s="14"/>
      <c r="C499" s="14"/>
      <c r="D499" s="14"/>
      <c r="E499" s="15" t="s">
        <v>111</v>
      </c>
      <c r="F499" s="15" t="s">
        <v>112</v>
      </c>
      <c r="G499" s="15"/>
      <c r="H499" s="14"/>
      <c r="I499" s="16">
        <v>549</v>
      </c>
      <c r="J499" s="16">
        <v>11000</v>
      </c>
      <c r="K499" s="16">
        <v>11000</v>
      </c>
      <c r="L499" s="16">
        <v>0</v>
      </c>
      <c r="M499" s="16">
        <f t="shared" si="30"/>
        <v>0</v>
      </c>
      <c r="N499" s="16">
        <f t="shared" si="31"/>
        <v>0</v>
      </c>
      <c r="O499" s="16">
        <f t="shared" si="32"/>
        <v>0</v>
      </c>
    </row>
    <row r="500" spans="1:15" x14ac:dyDescent="0.25">
      <c r="A500" s="11"/>
      <c r="B500" s="11"/>
      <c r="C500" s="11"/>
      <c r="D500" s="12" t="s">
        <v>287</v>
      </c>
      <c r="E500" s="11"/>
      <c r="F500" s="12" t="s">
        <v>288</v>
      </c>
      <c r="G500" s="12" t="s">
        <v>96</v>
      </c>
      <c r="H500" s="11"/>
      <c r="I500" s="13">
        <f>+I501+I502</f>
        <v>495</v>
      </c>
      <c r="J500" s="13">
        <f>+J501+J502</f>
        <v>41200</v>
      </c>
      <c r="K500" s="13">
        <f>+K501+K502</f>
        <v>41200</v>
      </c>
      <c r="L500" s="13">
        <f>+L501+L502</f>
        <v>4843.5</v>
      </c>
      <c r="M500" s="13">
        <f t="shared" si="30"/>
        <v>11.756067961165048</v>
      </c>
      <c r="N500" s="13">
        <f t="shared" si="31"/>
        <v>11.756067961165048</v>
      </c>
      <c r="O500" s="13">
        <f t="shared" si="32"/>
        <v>978.4848484848485</v>
      </c>
    </row>
    <row r="501" spans="1:15" x14ac:dyDescent="0.25">
      <c r="A501" s="14"/>
      <c r="B501" s="14"/>
      <c r="C501" s="14"/>
      <c r="D501" s="14"/>
      <c r="E501" s="15" t="s">
        <v>139</v>
      </c>
      <c r="F501" s="15" t="s">
        <v>140</v>
      </c>
      <c r="G501" s="15"/>
      <c r="H501" s="14"/>
      <c r="I501" s="16">
        <v>0</v>
      </c>
      <c r="J501" s="16">
        <v>30500</v>
      </c>
      <c r="K501" s="16">
        <v>30500</v>
      </c>
      <c r="L501" s="16">
        <v>0</v>
      </c>
      <c r="M501" s="16">
        <f t="shared" si="30"/>
        <v>0</v>
      </c>
      <c r="N501" s="16">
        <f t="shared" si="31"/>
        <v>0</v>
      </c>
      <c r="O501" s="16">
        <f t="shared" si="32"/>
        <v>0</v>
      </c>
    </row>
    <row r="502" spans="1:15" x14ac:dyDescent="0.25">
      <c r="A502" s="14"/>
      <c r="B502" s="14"/>
      <c r="C502" s="14"/>
      <c r="D502" s="14"/>
      <c r="E502" s="15" t="s">
        <v>111</v>
      </c>
      <c r="F502" s="15" t="s">
        <v>112</v>
      </c>
      <c r="G502" s="15"/>
      <c r="H502" s="14"/>
      <c r="I502" s="16">
        <v>495</v>
      </c>
      <c r="J502" s="16">
        <v>10700</v>
      </c>
      <c r="K502" s="16">
        <v>10700</v>
      </c>
      <c r="L502" s="16">
        <v>4843.5</v>
      </c>
      <c r="M502" s="16">
        <f t="shared" si="30"/>
        <v>45.266355140186917</v>
      </c>
      <c r="N502" s="16">
        <f t="shared" si="31"/>
        <v>45.266355140186917</v>
      </c>
      <c r="O502" s="16">
        <f t="shared" si="32"/>
        <v>978.4848484848485</v>
      </c>
    </row>
    <row r="503" spans="1:15" x14ac:dyDescent="0.25">
      <c r="A503" s="11"/>
      <c r="B503" s="11"/>
      <c r="C503" s="11"/>
      <c r="D503" s="12" t="s">
        <v>289</v>
      </c>
      <c r="E503" s="11"/>
      <c r="F503" s="12" t="s">
        <v>290</v>
      </c>
      <c r="G503" s="12" t="s">
        <v>96</v>
      </c>
      <c r="H503" s="11"/>
      <c r="I503" s="13">
        <f>+I504+I505</f>
        <v>0</v>
      </c>
      <c r="J503" s="13">
        <f>+J504+J505</f>
        <v>64800</v>
      </c>
      <c r="K503" s="13">
        <f>+K504+K505</f>
        <v>64800</v>
      </c>
      <c r="L503" s="13">
        <f>+L504+L505</f>
        <v>0</v>
      </c>
      <c r="M503" s="13">
        <f t="shared" si="30"/>
        <v>0</v>
      </c>
      <c r="N503" s="13">
        <f t="shared" si="31"/>
        <v>0</v>
      </c>
      <c r="O503" s="13">
        <f t="shared" si="32"/>
        <v>0</v>
      </c>
    </row>
    <row r="504" spans="1:15" x14ac:dyDescent="0.25">
      <c r="A504" s="14"/>
      <c r="B504" s="14"/>
      <c r="C504" s="14"/>
      <c r="D504" s="14"/>
      <c r="E504" s="15" t="s">
        <v>17</v>
      </c>
      <c r="F504" s="15" t="s">
        <v>18</v>
      </c>
      <c r="G504" s="15"/>
      <c r="H504" s="14"/>
      <c r="I504" s="16">
        <v>0</v>
      </c>
      <c r="J504" s="16">
        <v>16800</v>
      </c>
      <c r="K504" s="16">
        <v>16800</v>
      </c>
      <c r="L504" s="16">
        <v>0</v>
      </c>
      <c r="M504" s="16">
        <f t="shared" si="30"/>
        <v>0</v>
      </c>
      <c r="N504" s="16">
        <f t="shared" si="31"/>
        <v>0</v>
      </c>
      <c r="O504" s="16">
        <f t="shared" si="32"/>
        <v>0</v>
      </c>
    </row>
    <row r="505" spans="1:15" x14ac:dyDescent="0.25">
      <c r="A505" s="14"/>
      <c r="B505" s="14"/>
      <c r="C505" s="14"/>
      <c r="D505" s="14"/>
      <c r="E505" s="15" t="s">
        <v>139</v>
      </c>
      <c r="F505" s="15" t="s">
        <v>140</v>
      </c>
      <c r="G505" s="15"/>
      <c r="H505" s="14"/>
      <c r="I505" s="16">
        <v>0</v>
      </c>
      <c r="J505" s="16">
        <v>48000</v>
      </c>
      <c r="K505" s="16">
        <v>48000</v>
      </c>
      <c r="L505" s="16">
        <v>0</v>
      </c>
      <c r="M505" s="16">
        <f t="shared" si="30"/>
        <v>0</v>
      </c>
      <c r="N505" s="16">
        <f t="shared" si="31"/>
        <v>0</v>
      </c>
      <c r="O505" s="16">
        <f t="shared" si="32"/>
        <v>0</v>
      </c>
    </row>
    <row r="506" spans="1:15" x14ac:dyDescent="0.25">
      <c r="A506" s="11"/>
      <c r="B506" s="11"/>
      <c r="C506" s="11"/>
      <c r="D506" s="12" t="s">
        <v>291</v>
      </c>
      <c r="E506" s="11"/>
      <c r="F506" s="12" t="s">
        <v>292</v>
      </c>
      <c r="G506" s="12" t="s">
        <v>96</v>
      </c>
      <c r="H506" s="11"/>
      <c r="I506" s="13">
        <f>+I507+I508+I509+I510+I511</f>
        <v>12622.070000000002</v>
      </c>
      <c r="J506" s="13">
        <f>+J507+J508+J509+J510+J511</f>
        <v>0</v>
      </c>
      <c r="K506" s="13">
        <f>+K507+K508+K509+K510+K511</f>
        <v>0</v>
      </c>
      <c r="L506" s="13">
        <f>+L507+L508+L509+L510+L511</f>
        <v>0</v>
      </c>
      <c r="M506" s="13">
        <f t="shared" si="30"/>
        <v>0</v>
      </c>
      <c r="N506" s="13">
        <f t="shared" si="31"/>
        <v>0</v>
      </c>
      <c r="O506" s="13">
        <f t="shared" si="32"/>
        <v>0</v>
      </c>
    </row>
    <row r="507" spans="1:15" x14ac:dyDescent="0.25">
      <c r="A507" s="14"/>
      <c r="B507" s="14"/>
      <c r="C507" s="14"/>
      <c r="D507" s="14"/>
      <c r="E507" s="15" t="s">
        <v>17</v>
      </c>
      <c r="F507" s="15" t="s">
        <v>18</v>
      </c>
      <c r="G507" s="15"/>
      <c r="H507" s="14"/>
      <c r="I507" s="16">
        <v>29.79</v>
      </c>
      <c r="J507" s="16">
        <v>0</v>
      </c>
      <c r="K507" s="16">
        <v>0</v>
      </c>
      <c r="L507" s="16">
        <v>0</v>
      </c>
      <c r="M507" s="16">
        <f t="shared" si="30"/>
        <v>0</v>
      </c>
      <c r="N507" s="16">
        <f t="shared" si="31"/>
        <v>0</v>
      </c>
      <c r="O507" s="16">
        <f t="shared" si="32"/>
        <v>0</v>
      </c>
    </row>
    <row r="508" spans="1:15" x14ac:dyDescent="0.25">
      <c r="A508" s="14"/>
      <c r="B508" s="14"/>
      <c r="C508" s="14"/>
      <c r="D508" s="14"/>
      <c r="E508" s="15" t="s">
        <v>33</v>
      </c>
      <c r="F508" s="15" t="s">
        <v>34</v>
      </c>
      <c r="G508" s="15"/>
      <c r="H508" s="14"/>
      <c r="I508" s="16">
        <v>6862.5</v>
      </c>
      <c r="J508" s="16">
        <v>0</v>
      </c>
      <c r="K508" s="16">
        <v>0</v>
      </c>
      <c r="L508" s="16">
        <v>0</v>
      </c>
      <c r="M508" s="16">
        <f t="shared" si="30"/>
        <v>0</v>
      </c>
      <c r="N508" s="16">
        <f t="shared" si="31"/>
        <v>0</v>
      </c>
      <c r="O508" s="16">
        <f t="shared" si="32"/>
        <v>0</v>
      </c>
    </row>
    <row r="509" spans="1:15" x14ac:dyDescent="0.25">
      <c r="A509" s="14"/>
      <c r="B509" s="14"/>
      <c r="C509" s="14"/>
      <c r="D509" s="14"/>
      <c r="E509" s="15" t="s">
        <v>23</v>
      </c>
      <c r="F509" s="15" t="s">
        <v>24</v>
      </c>
      <c r="G509" s="15"/>
      <c r="H509" s="14"/>
      <c r="I509" s="16">
        <v>2660.5</v>
      </c>
      <c r="J509" s="16">
        <v>0</v>
      </c>
      <c r="K509" s="16">
        <v>0</v>
      </c>
      <c r="L509" s="16">
        <v>0</v>
      </c>
      <c r="M509" s="16">
        <f t="shared" si="30"/>
        <v>0</v>
      </c>
      <c r="N509" s="16">
        <f t="shared" si="31"/>
        <v>0</v>
      </c>
      <c r="O509" s="16">
        <f t="shared" si="32"/>
        <v>0</v>
      </c>
    </row>
    <row r="510" spans="1:15" x14ac:dyDescent="0.25">
      <c r="A510" s="14"/>
      <c r="B510" s="14"/>
      <c r="C510" s="14"/>
      <c r="D510" s="14"/>
      <c r="E510" s="15" t="s">
        <v>25</v>
      </c>
      <c r="F510" s="15" t="s">
        <v>26</v>
      </c>
      <c r="G510" s="15"/>
      <c r="H510" s="14"/>
      <c r="I510" s="16">
        <v>894.28</v>
      </c>
      <c r="J510" s="16">
        <v>0</v>
      </c>
      <c r="K510" s="16">
        <v>0</v>
      </c>
      <c r="L510" s="16">
        <v>0</v>
      </c>
      <c r="M510" s="16">
        <f t="shared" si="30"/>
        <v>0</v>
      </c>
      <c r="N510" s="16">
        <f t="shared" si="31"/>
        <v>0</v>
      </c>
      <c r="O510" s="16">
        <f t="shared" si="32"/>
        <v>0</v>
      </c>
    </row>
    <row r="511" spans="1:15" x14ac:dyDescent="0.25">
      <c r="A511" s="14"/>
      <c r="B511" s="14"/>
      <c r="C511" s="14"/>
      <c r="D511" s="14"/>
      <c r="E511" s="15" t="s">
        <v>111</v>
      </c>
      <c r="F511" s="15" t="s">
        <v>112</v>
      </c>
      <c r="G511" s="15"/>
      <c r="H511" s="14"/>
      <c r="I511" s="16">
        <v>2175</v>
      </c>
      <c r="J511" s="16">
        <v>0</v>
      </c>
      <c r="K511" s="16">
        <v>0</v>
      </c>
      <c r="L511" s="16">
        <v>0</v>
      </c>
      <c r="M511" s="16">
        <f t="shared" si="30"/>
        <v>0</v>
      </c>
      <c r="N511" s="16">
        <f t="shared" si="31"/>
        <v>0</v>
      </c>
      <c r="O511" s="16">
        <f t="shared" si="32"/>
        <v>0</v>
      </c>
    </row>
    <row r="512" spans="1:15" x14ac:dyDescent="0.25">
      <c r="A512" s="11"/>
      <c r="B512" s="11"/>
      <c r="C512" s="11"/>
      <c r="D512" s="12" t="s">
        <v>216</v>
      </c>
      <c r="E512" s="11"/>
      <c r="F512" s="12" t="s">
        <v>217</v>
      </c>
      <c r="G512" s="12" t="s">
        <v>96</v>
      </c>
      <c r="H512" s="11"/>
      <c r="I512" s="13">
        <f>+I513+I514+I515+I516</f>
        <v>1121.0899999999999</v>
      </c>
      <c r="J512" s="13">
        <f>+J513+J514+J515+J516</f>
        <v>126000</v>
      </c>
      <c r="K512" s="13">
        <f>+K513+K514+K515+K516</f>
        <v>126000</v>
      </c>
      <c r="L512" s="13">
        <f>+L513+L514+L515+L516</f>
        <v>1128.5</v>
      </c>
      <c r="M512" s="13">
        <f t="shared" si="30"/>
        <v>0.89563492063492056</v>
      </c>
      <c r="N512" s="13">
        <f t="shared" si="31"/>
        <v>0.89563492063492056</v>
      </c>
      <c r="O512" s="13">
        <f t="shared" si="32"/>
        <v>100.66096388336352</v>
      </c>
    </row>
    <row r="513" spans="1:15" x14ac:dyDescent="0.25">
      <c r="A513" s="14"/>
      <c r="B513" s="14"/>
      <c r="C513" s="14"/>
      <c r="D513" s="14"/>
      <c r="E513" s="15" t="s">
        <v>23</v>
      </c>
      <c r="F513" s="15" t="s">
        <v>24</v>
      </c>
      <c r="G513" s="15"/>
      <c r="H513" s="14"/>
      <c r="I513" s="16">
        <v>32.090000000000003</v>
      </c>
      <c r="J513" s="16">
        <v>0</v>
      </c>
      <c r="K513" s="16">
        <v>0</v>
      </c>
      <c r="L513" s="16">
        <v>0</v>
      </c>
      <c r="M513" s="16">
        <f t="shared" si="30"/>
        <v>0</v>
      </c>
      <c r="N513" s="16">
        <f t="shared" si="31"/>
        <v>0</v>
      </c>
      <c r="O513" s="16">
        <f t="shared" si="32"/>
        <v>0</v>
      </c>
    </row>
    <row r="514" spans="1:15" x14ac:dyDescent="0.25">
      <c r="A514" s="14"/>
      <c r="B514" s="14"/>
      <c r="C514" s="14"/>
      <c r="D514" s="14"/>
      <c r="E514" s="15" t="s">
        <v>25</v>
      </c>
      <c r="F514" s="15" t="s">
        <v>26</v>
      </c>
      <c r="G514" s="15"/>
      <c r="H514" s="14"/>
      <c r="I514" s="16">
        <v>0</v>
      </c>
      <c r="J514" s="16">
        <v>10</v>
      </c>
      <c r="K514" s="16">
        <v>10</v>
      </c>
      <c r="L514" s="16">
        <v>6.1</v>
      </c>
      <c r="M514" s="16">
        <f t="shared" si="30"/>
        <v>61</v>
      </c>
      <c r="N514" s="16">
        <f t="shared" si="31"/>
        <v>61</v>
      </c>
      <c r="O514" s="16">
        <f t="shared" si="32"/>
        <v>0</v>
      </c>
    </row>
    <row r="515" spans="1:15" x14ac:dyDescent="0.25">
      <c r="A515" s="14"/>
      <c r="B515" s="14"/>
      <c r="C515" s="14"/>
      <c r="D515" s="14"/>
      <c r="E515" s="15" t="s">
        <v>139</v>
      </c>
      <c r="F515" s="15" t="s">
        <v>140</v>
      </c>
      <c r="G515" s="15"/>
      <c r="H515" s="14"/>
      <c r="I515" s="16">
        <v>0</v>
      </c>
      <c r="J515" s="16">
        <v>123990</v>
      </c>
      <c r="K515" s="16">
        <v>123990</v>
      </c>
      <c r="L515" s="16">
        <v>0</v>
      </c>
      <c r="M515" s="16">
        <f t="shared" si="30"/>
        <v>0</v>
      </c>
      <c r="N515" s="16">
        <f t="shared" si="31"/>
        <v>0</v>
      </c>
      <c r="O515" s="16">
        <f t="shared" si="32"/>
        <v>0</v>
      </c>
    </row>
    <row r="516" spans="1:15" x14ac:dyDescent="0.25">
      <c r="A516" s="14"/>
      <c r="B516" s="14"/>
      <c r="C516" s="14"/>
      <c r="D516" s="14"/>
      <c r="E516" s="15" t="s">
        <v>111</v>
      </c>
      <c r="F516" s="15" t="s">
        <v>112</v>
      </c>
      <c r="G516" s="15"/>
      <c r="H516" s="14"/>
      <c r="I516" s="16">
        <v>1089</v>
      </c>
      <c r="J516" s="16">
        <v>2000</v>
      </c>
      <c r="K516" s="16">
        <v>2000</v>
      </c>
      <c r="L516" s="16">
        <v>1122.4000000000001</v>
      </c>
      <c r="M516" s="16">
        <f t="shared" si="30"/>
        <v>56.120000000000005</v>
      </c>
      <c r="N516" s="16">
        <f t="shared" si="31"/>
        <v>56.120000000000005</v>
      </c>
      <c r="O516" s="16">
        <f t="shared" si="32"/>
        <v>103.06703397612489</v>
      </c>
    </row>
    <row r="517" spans="1:15" x14ac:dyDescent="0.25">
      <c r="A517" s="11"/>
      <c r="B517" s="11"/>
      <c r="C517" s="11"/>
      <c r="D517" s="12" t="s">
        <v>293</v>
      </c>
      <c r="E517" s="11"/>
      <c r="F517" s="12" t="s">
        <v>294</v>
      </c>
      <c r="G517" s="12" t="s">
        <v>96</v>
      </c>
      <c r="H517" s="11"/>
      <c r="I517" s="13">
        <f>+I518</f>
        <v>0</v>
      </c>
      <c r="J517" s="13">
        <f>+J518</f>
        <v>15000</v>
      </c>
      <c r="K517" s="13">
        <f>+K518</f>
        <v>15000</v>
      </c>
      <c r="L517" s="13">
        <f>+L518</f>
        <v>603.53</v>
      </c>
      <c r="M517" s="13">
        <f t="shared" ref="M517:M580" si="33">IF(K517&lt;&gt;0,L517/K517*100,0)</f>
        <v>4.023533333333333</v>
      </c>
      <c r="N517" s="13">
        <f t="shared" ref="N517:N580" si="34">IF(J517&lt;&gt;0,L517/J517*100,0)</f>
        <v>4.023533333333333</v>
      </c>
      <c r="O517" s="13">
        <f t="shared" ref="O517:O580" si="35">IF(I517&lt;&gt;0,L517/I517*100,0)</f>
        <v>0</v>
      </c>
    </row>
    <row r="518" spans="1:15" x14ac:dyDescent="0.25">
      <c r="A518" s="14"/>
      <c r="B518" s="14"/>
      <c r="C518" s="14"/>
      <c r="D518" s="14"/>
      <c r="E518" s="15" t="s">
        <v>111</v>
      </c>
      <c r="F518" s="15" t="s">
        <v>112</v>
      </c>
      <c r="G518" s="15"/>
      <c r="H518" s="14"/>
      <c r="I518" s="16">
        <v>0</v>
      </c>
      <c r="J518" s="16">
        <v>15000</v>
      </c>
      <c r="K518" s="16">
        <v>15000</v>
      </c>
      <c r="L518" s="16">
        <v>603.53</v>
      </c>
      <c r="M518" s="16">
        <f t="shared" si="33"/>
        <v>4.023533333333333</v>
      </c>
      <c r="N518" s="16">
        <f t="shared" si="34"/>
        <v>4.023533333333333</v>
      </c>
      <c r="O518" s="16">
        <f t="shared" si="35"/>
        <v>0</v>
      </c>
    </row>
    <row r="519" spans="1:15" x14ac:dyDescent="0.25">
      <c r="A519" s="11"/>
      <c r="B519" s="11"/>
      <c r="C519" s="11"/>
      <c r="D519" s="12" t="s">
        <v>295</v>
      </c>
      <c r="E519" s="11"/>
      <c r="F519" s="12" t="s">
        <v>296</v>
      </c>
      <c r="G519" s="12" t="s">
        <v>96</v>
      </c>
      <c r="H519" s="11"/>
      <c r="I519" s="13">
        <f>+I520+I521+I522+I523</f>
        <v>0</v>
      </c>
      <c r="J519" s="13">
        <f>+J520+J521+J522+J523</f>
        <v>11500</v>
      </c>
      <c r="K519" s="13">
        <f>+K520+K521+K522+K523</f>
        <v>11500</v>
      </c>
      <c r="L519" s="13">
        <f>+L520+L521+L522+L523</f>
        <v>5423.5</v>
      </c>
      <c r="M519" s="13">
        <f t="shared" si="33"/>
        <v>47.160869565217389</v>
      </c>
      <c r="N519" s="13">
        <f t="shared" si="34"/>
        <v>47.160869565217389</v>
      </c>
      <c r="O519" s="13">
        <f t="shared" si="35"/>
        <v>0</v>
      </c>
    </row>
    <row r="520" spans="1:15" x14ac:dyDescent="0.25">
      <c r="A520" s="14"/>
      <c r="B520" s="14"/>
      <c r="C520" s="14"/>
      <c r="D520" s="14"/>
      <c r="E520" s="15" t="s">
        <v>17</v>
      </c>
      <c r="F520" s="15" t="s">
        <v>18</v>
      </c>
      <c r="G520" s="15"/>
      <c r="H520" s="14"/>
      <c r="I520" s="16">
        <v>0</v>
      </c>
      <c r="J520" s="16">
        <v>7500</v>
      </c>
      <c r="K520" s="16">
        <v>1300</v>
      </c>
      <c r="L520" s="16">
        <v>0</v>
      </c>
      <c r="M520" s="16">
        <f t="shared" si="33"/>
        <v>0</v>
      </c>
      <c r="N520" s="16">
        <f t="shared" si="34"/>
        <v>0</v>
      </c>
      <c r="O520" s="16">
        <f t="shared" si="35"/>
        <v>0</v>
      </c>
    </row>
    <row r="521" spans="1:15" x14ac:dyDescent="0.25">
      <c r="A521" s="14"/>
      <c r="B521" s="14"/>
      <c r="C521" s="14"/>
      <c r="D521" s="14"/>
      <c r="E521" s="15" t="s">
        <v>23</v>
      </c>
      <c r="F521" s="15" t="s">
        <v>24</v>
      </c>
      <c r="G521" s="15"/>
      <c r="H521" s="14"/>
      <c r="I521" s="16">
        <v>0</v>
      </c>
      <c r="J521" s="16">
        <v>0</v>
      </c>
      <c r="K521" s="16">
        <v>6000</v>
      </c>
      <c r="L521" s="16">
        <v>5244.77</v>
      </c>
      <c r="M521" s="16">
        <f t="shared" si="33"/>
        <v>87.412833333333339</v>
      </c>
      <c r="N521" s="16">
        <f t="shared" si="34"/>
        <v>0</v>
      </c>
      <c r="O521" s="16">
        <f t="shared" si="35"/>
        <v>0</v>
      </c>
    </row>
    <row r="522" spans="1:15" x14ac:dyDescent="0.25">
      <c r="A522" s="14"/>
      <c r="B522" s="14"/>
      <c r="C522" s="14"/>
      <c r="D522" s="14"/>
      <c r="E522" s="15" t="s">
        <v>25</v>
      </c>
      <c r="F522" s="15" t="s">
        <v>26</v>
      </c>
      <c r="G522" s="15"/>
      <c r="H522" s="14"/>
      <c r="I522" s="16">
        <v>0</v>
      </c>
      <c r="J522" s="16">
        <v>0</v>
      </c>
      <c r="K522" s="16">
        <v>200</v>
      </c>
      <c r="L522" s="16">
        <v>178.73</v>
      </c>
      <c r="M522" s="16">
        <f t="shared" si="33"/>
        <v>89.364999999999995</v>
      </c>
      <c r="N522" s="16">
        <f t="shared" si="34"/>
        <v>0</v>
      </c>
      <c r="O522" s="16">
        <f t="shared" si="35"/>
        <v>0</v>
      </c>
    </row>
    <row r="523" spans="1:15" x14ac:dyDescent="0.25">
      <c r="A523" s="14"/>
      <c r="B523" s="14"/>
      <c r="C523" s="14"/>
      <c r="D523" s="14"/>
      <c r="E523" s="15" t="s">
        <v>111</v>
      </c>
      <c r="F523" s="15" t="s">
        <v>112</v>
      </c>
      <c r="G523" s="15"/>
      <c r="H523" s="14"/>
      <c r="I523" s="16">
        <v>0</v>
      </c>
      <c r="J523" s="16">
        <v>4000</v>
      </c>
      <c r="K523" s="16">
        <v>4000</v>
      </c>
      <c r="L523" s="16">
        <v>0</v>
      </c>
      <c r="M523" s="16">
        <f t="shared" si="33"/>
        <v>0</v>
      </c>
      <c r="N523" s="16">
        <f t="shared" si="34"/>
        <v>0</v>
      </c>
      <c r="O523" s="16">
        <f t="shared" si="35"/>
        <v>0</v>
      </c>
    </row>
    <row r="524" spans="1:15" x14ac:dyDescent="0.25">
      <c r="A524" s="11"/>
      <c r="B524" s="11"/>
      <c r="C524" s="11"/>
      <c r="D524" s="12" t="s">
        <v>297</v>
      </c>
      <c r="E524" s="11"/>
      <c r="F524" s="12" t="s">
        <v>298</v>
      </c>
      <c r="G524" s="12" t="s">
        <v>96</v>
      </c>
      <c r="H524" s="11"/>
      <c r="I524" s="13">
        <f>+I525</f>
        <v>0</v>
      </c>
      <c r="J524" s="13">
        <f>+J525</f>
        <v>7500</v>
      </c>
      <c r="K524" s="13">
        <f>+K525</f>
        <v>7500</v>
      </c>
      <c r="L524" s="13">
        <f>+L525</f>
        <v>2850</v>
      </c>
      <c r="M524" s="13">
        <f t="shared" si="33"/>
        <v>38</v>
      </c>
      <c r="N524" s="13">
        <f t="shared" si="34"/>
        <v>38</v>
      </c>
      <c r="O524" s="13">
        <f t="shared" si="35"/>
        <v>0</v>
      </c>
    </row>
    <row r="525" spans="1:15" x14ac:dyDescent="0.25">
      <c r="A525" s="14"/>
      <c r="B525" s="14"/>
      <c r="C525" s="14"/>
      <c r="D525" s="14"/>
      <c r="E525" s="15" t="s">
        <v>111</v>
      </c>
      <c r="F525" s="15" t="s">
        <v>112</v>
      </c>
      <c r="G525" s="15"/>
      <c r="H525" s="14"/>
      <c r="I525" s="16">
        <v>0</v>
      </c>
      <c r="J525" s="16">
        <v>7500</v>
      </c>
      <c r="K525" s="16">
        <v>7500</v>
      </c>
      <c r="L525" s="16">
        <v>2850</v>
      </c>
      <c r="M525" s="16">
        <f t="shared" si="33"/>
        <v>38</v>
      </c>
      <c r="N525" s="16">
        <f t="shared" si="34"/>
        <v>38</v>
      </c>
      <c r="O525" s="16">
        <f t="shared" si="35"/>
        <v>0</v>
      </c>
    </row>
    <row r="526" spans="1:15" x14ac:dyDescent="0.25">
      <c r="A526" s="11"/>
      <c r="B526" s="11"/>
      <c r="C526" s="11"/>
      <c r="D526" s="12" t="s">
        <v>299</v>
      </c>
      <c r="E526" s="11"/>
      <c r="F526" s="12" t="s">
        <v>300</v>
      </c>
      <c r="G526" s="12" t="s">
        <v>96</v>
      </c>
      <c r="H526" s="11"/>
      <c r="I526" s="13">
        <f>+I527+I528</f>
        <v>0</v>
      </c>
      <c r="J526" s="13">
        <f>+J527+J528</f>
        <v>31000</v>
      </c>
      <c r="K526" s="13">
        <f>+K527+K528</f>
        <v>31000</v>
      </c>
      <c r="L526" s="13">
        <f>+L527+L528</f>
        <v>3449.61</v>
      </c>
      <c r="M526" s="13">
        <f t="shared" si="33"/>
        <v>11.127774193548387</v>
      </c>
      <c r="N526" s="13">
        <f t="shared" si="34"/>
        <v>11.127774193548387</v>
      </c>
      <c r="O526" s="13">
        <f t="shared" si="35"/>
        <v>0</v>
      </c>
    </row>
    <row r="527" spans="1:15" x14ac:dyDescent="0.25">
      <c r="A527" s="14"/>
      <c r="B527" s="14"/>
      <c r="C527" s="14"/>
      <c r="D527" s="14"/>
      <c r="E527" s="15" t="s">
        <v>137</v>
      </c>
      <c r="F527" s="15" t="s">
        <v>138</v>
      </c>
      <c r="G527" s="15"/>
      <c r="H527" s="14"/>
      <c r="I527" s="16">
        <v>0</v>
      </c>
      <c r="J527" s="16">
        <v>15800</v>
      </c>
      <c r="K527" s="16">
        <v>15800</v>
      </c>
      <c r="L527" s="16">
        <v>704.61</v>
      </c>
      <c r="M527" s="16">
        <f t="shared" si="33"/>
        <v>4.4595569620253164</v>
      </c>
      <c r="N527" s="16">
        <f t="shared" si="34"/>
        <v>4.4595569620253164</v>
      </c>
      <c r="O527" s="16">
        <f t="shared" si="35"/>
        <v>0</v>
      </c>
    </row>
    <row r="528" spans="1:15" x14ac:dyDescent="0.25">
      <c r="A528" s="14"/>
      <c r="B528" s="14"/>
      <c r="C528" s="14"/>
      <c r="D528" s="14"/>
      <c r="E528" s="15" t="s">
        <v>111</v>
      </c>
      <c r="F528" s="15" t="s">
        <v>112</v>
      </c>
      <c r="G528" s="15"/>
      <c r="H528" s="14"/>
      <c r="I528" s="16">
        <v>0</v>
      </c>
      <c r="J528" s="16">
        <v>15200</v>
      </c>
      <c r="K528" s="16">
        <v>15200</v>
      </c>
      <c r="L528" s="16">
        <v>2745</v>
      </c>
      <c r="M528" s="16">
        <f t="shared" si="33"/>
        <v>18.059210526315788</v>
      </c>
      <c r="N528" s="16">
        <f t="shared" si="34"/>
        <v>18.059210526315788</v>
      </c>
      <c r="O528" s="16">
        <f t="shared" si="35"/>
        <v>0</v>
      </c>
    </row>
    <row r="529" spans="1:15" x14ac:dyDescent="0.25">
      <c r="A529" s="8"/>
      <c r="B529" s="8"/>
      <c r="C529" s="9" t="s">
        <v>301</v>
      </c>
      <c r="D529" s="8"/>
      <c r="E529" s="8"/>
      <c r="F529" s="9" t="s">
        <v>302</v>
      </c>
      <c r="G529" s="9"/>
      <c r="H529" s="8"/>
      <c r="I529" s="10">
        <f>+I530+I532</f>
        <v>3508.26</v>
      </c>
      <c r="J529" s="10">
        <f>+J530+J532</f>
        <v>0</v>
      </c>
      <c r="K529" s="10">
        <f>+K530+K532</f>
        <v>0</v>
      </c>
      <c r="L529" s="10">
        <f>+L530+L532</f>
        <v>0</v>
      </c>
      <c r="M529" s="10">
        <f t="shared" si="33"/>
        <v>0</v>
      </c>
      <c r="N529" s="10">
        <f t="shared" si="34"/>
        <v>0</v>
      </c>
      <c r="O529" s="10">
        <f t="shared" si="35"/>
        <v>0</v>
      </c>
    </row>
    <row r="530" spans="1:15" x14ac:dyDescent="0.25">
      <c r="A530" s="11"/>
      <c r="B530" s="11"/>
      <c r="C530" s="11"/>
      <c r="D530" s="12" t="s">
        <v>16</v>
      </c>
      <c r="E530" s="11"/>
      <c r="F530" s="12"/>
      <c r="G530" s="12"/>
      <c r="H530" s="11"/>
      <c r="I530" s="13">
        <f>+I531</f>
        <v>668.71</v>
      </c>
      <c r="J530" s="13">
        <f>+J531</f>
        <v>0</v>
      </c>
      <c r="K530" s="13">
        <f>+K531</f>
        <v>0</v>
      </c>
      <c r="L530" s="13">
        <f>+L531</f>
        <v>0</v>
      </c>
      <c r="M530" s="13">
        <f t="shared" si="33"/>
        <v>0</v>
      </c>
      <c r="N530" s="13">
        <f t="shared" si="34"/>
        <v>0</v>
      </c>
      <c r="O530" s="13">
        <f t="shared" si="35"/>
        <v>0</v>
      </c>
    </row>
    <row r="531" spans="1:15" x14ac:dyDescent="0.25">
      <c r="A531" s="14"/>
      <c r="B531" s="14"/>
      <c r="C531" s="14"/>
      <c r="D531" s="14"/>
      <c r="E531" s="15" t="s">
        <v>139</v>
      </c>
      <c r="F531" s="15" t="s">
        <v>140</v>
      </c>
      <c r="G531" s="15"/>
      <c r="H531" s="14"/>
      <c r="I531" s="16">
        <v>668.71</v>
      </c>
      <c r="J531" s="16">
        <v>0</v>
      </c>
      <c r="K531" s="16">
        <v>0</v>
      </c>
      <c r="L531" s="16">
        <v>0</v>
      </c>
      <c r="M531" s="16">
        <f t="shared" si="33"/>
        <v>0</v>
      </c>
      <c r="N531" s="16">
        <f t="shared" si="34"/>
        <v>0</v>
      </c>
      <c r="O531" s="16">
        <f t="shared" si="35"/>
        <v>0</v>
      </c>
    </row>
    <row r="532" spans="1:15" x14ac:dyDescent="0.25">
      <c r="A532" s="11"/>
      <c r="B532" s="11"/>
      <c r="C532" s="11"/>
      <c r="D532" s="12" t="s">
        <v>303</v>
      </c>
      <c r="E532" s="11"/>
      <c r="F532" s="12" t="s">
        <v>304</v>
      </c>
      <c r="G532" s="12" t="s">
        <v>96</v>
      </c>
      <c r="H532" s="11"/>
      <c r="I532" s="13">
        <f>+I533+I534+I535</f>
        <v>2839.55</v>
      </c>
      <c r="J532" s="13">
        <f>+J533+J534+J535</f>
        <v>0</v>
      </c>
      <c r="K532" s="13">
        <f>+K533+K534+K535</f>
        <v>0</v>
      </c>
      <c r="L532" s="13">
        <f>+L533+L534+L535</f>
        <v>0</v>
      </c>
      <c r="M532" s="13">
        <f t="shared" si="33"/>
        <v>0</v>
      </c>
      <c r="N532" s="13">
        <f t="shared" si="34"/>
        <v>0</v>
      </c>
      <c r="O532" s="13">
        <f t="shared" si="35"/>
        <v>0</v>
      </c>
    </row>
    <row r="533" spans="1:15" x14ac:dyDescent="0.25">
      <c r="A533" s="14"/>
      <c r="B533" s="14"/>
      <c r="C533" s="14"/>
      <c r="D533" s="14"/>
      <c r="E533" s="15" t="s">
        <v>17</v>
      </c>
      <c r="F533" s="15" t="s">
        <v>18</v>
      </c>
      <c r="G533" s="15"/>
      <c r="H533" s="14"/>
      <c r="I533" s="16">
        <v>0</v>
      </c>
      <c r="J533" s="16">
        <v>0</v>
      </c>
      <c r="K533" s="16">
        <v>0</v>
      </c>
      <c r="L533" s="16">
        <v>0</v>
      </c>
      <c r="M533" s="16">
        <f t="shared" si="33"/>
        <v>0</v>
      </c>
      <c r="N533" s="16">
        <f t="shared" si="34"/>
        <v>0</v>
      </c>
      <c r="O533" s="16">
        <f t="shared" si="35"/>
        <v>0</v>
      </c>
    </row>
    <row r="534" spans="1:15" x14ac:dyDescent="0.25">
      <c r="A534" s="14"/>
      <c r="B534" s="14"/>
      <c r="C534" s="14"/>
      <c r="D534" s="14"/>
      <c r="E534" s="15" t="s">
        <v>139</v>
      </c>
      <c r="F534" s="15" t="s">
        <v>140</v>
      </c>
      <c r="G534" s="15"/>
      <c r="H534" s="14"/>
      <c r="I534" s="16">
        <v>0</v>
      </c>
      <c r="J534" s="16">
        <v>0</v>
      </c>
      <c r="K534" s="16">
        <v>0</v>
      </c>
      <c r="L534" s="16">
        <v>0</v>
      </c>
      <c r="M534" s="16">
        <f t="shared" si="33"/>
        <v>0</v>
      </c>
      <c r="N534" s="16">
        <f t="shared" si="34"/>
        <v>0</v>
      </c>
      <c r="O534" s="16">
        <f t="shared" si="35"/>
        <v>0</v>
      </c>
    </row>
    <row r="535" spans="1:15" x14ac:dyDescent="0.25">
      <c r="A535" s="14"/>
      <c r="B535" s="14"/>
      <c r="C535" s="14"/>
      <c r="D535" s="14"/>
      <c r="E535" s="15" t="s">
        <v>111</v>
      </c>
      <c r="F535" s="15" t="s">
        <v>112</v>
      </c>
      <c r="G535" s="15"/>
      <c r="H535" s="14"/>
      <c r="I535" s="16">
        <v>2839.55</v>
      </c>
      <c r="J535" s="16">
        <v>0</v>
      </c>
      <c r="K535" s="16">
        <v>0</v>
      </c>
      <c r="L535" s="16">
        <v>0</v>
      </c>
      <c r="M535" s="16">
        <f t="shared" si="33"/>
        <v>0</v>
      </c>
      <c r="N535" s="16">
        <f t="shared" si="34"/>
        <v>0</v>
      </c>
      <c r="O535" s="16">
        <f t="shared" si="35"/>
        <v>0</v>
      </c>
    </row>
    <row r="536" spans="1:15" x14ac:dyDescent="0.25">
      <c r="A536" s="8"/>
      <c r="B536" s="8"/>
      <c r="C536" s="9" t="s">
        <v>305</v>
      </c>
      <c r="D536" s="8"/>
      <c r="E536" s="8"/>
      <c r="F536" s="9" t="s">
        <v>306</v>
      </c>
      <c r="G536" s="9"/>
      <c r="H536" s="8"/>
      <c r="I536" s="10">
        <f>+I537</f>
        <v>0</v>
      </c>
      <c r="J536" s="10">
        <f>+J537</f>
        <v>18000</v>
      </c>
      <c r="K536" s="10">
        <f>+K537</f>
        <v>20800</v>
      </c>
      <c r="L536" s="10">
        <f>+L537</f>
        <v>20723.21</v>
      </c>
      <c r="M536" s="10">
        <f t="shared" si="33"/>
        <v>99.630817307692297</v>
      </c>
      <c r="N536" s="10">
        <f t="shared" si="34"/>
        <v>115.12894444444444</v>
      </c>
      <c r="O536" s="10">
        <f t="shared" si="35"/>
        <v>0</v>
      </c>
    </row>
    <row r="537" spans="1:15" x14ac:dyDescent="0.25">
      <c r="A537" s="11"/>
      <c r="B537" s="11"/>
      <c r="C537" s="11"/>
      <c r="D537" s="12" t="s">
        <v>16</v>
      </c>
      <c r="E537" s="11"/>
      <c r="F537" s="12"/>
      <c r="G537" s="12"/>
      <c r="H537" s="11"/>
      <c r="I537" s="13">
        <f>+I538+I539+I540+I541</f>
        <v>0</v>
      </c>
      <c r="J537" s="13">
        <f>+J538+J539+J540+J541</f>
        <v>18000</v>
      </c>
      <c r="K537" s="13">
        <f>+K538+K539+K540+K541</f>
        <v>20800</v>
      </c>
      <c r="L537" s="13">
        <f>+L538+L539+L540+L541</f>
        <v>20723.21</v>
      </c>
      <c r="M537" s="13">
        <f t="shared" si="33"/>
        <v>99.630817307692297</v>
      </c>
      <c r="N537" s="13">
        <f t="shared" si="34"/>
        <v>115.12894444444444</v>
      </c>
      <c r="O537" s="13">
        <f t="shared" si="35"/>
        <v>0</v>
      </c>
    </row>
    <row r="538" spans="1:15" x14ac:dyDescent="0.25">
      <c r="A538" s="14"/>
      <c r="B538" s="14"/>
      <c r="C538" s="14"/>
      <c r="D538" s="14"/>
      <c r="E538" s="15" t="s">
        <v>17</v>
      </c>
      <c r="F538" s="15" t="s">
        <v>18</v>
      </c>
      <c r="G538" s="15"/>
      <c r="H538" s="14"/>
      <c r="I538" s="16">
        <v>0</v>
      </c>
      <c r="J538" s="16">
        <v>5100</v>
      </c>
      <c r="K538" s="16">
        <v>0</v>
      </c>
      <c r="L538" s="16">
        <v>0</v>
      </c>
      <c r="M538" s="16">
        <f t="shared" si="33"/>
        <v>0</v>
      </c>
      <c r="N538" s="16">
        <f t="shared" si="34"/>
        <v>0</v>
      </c>
      <c r="O538" s="16">
        <f t="shared" si="35"/>
        <v>0</v>
      </c>
    </row>
    <row r="539" spans="1:15" x14ac:dyDescent="0.25">
      <c r="A539" s="14"/>
      <c r="B539" s="14"/>
      <c r="C539" s="14"/>
      <c r="D539" s="14"/>
      <c r="E539" s="15" t="s">
        <v>33</v>
      </c>
      <c r="F539" s="15" t="s">
        <v>34</v>
      </c>
      <c r="G539" s="15"/>
      <c r="H539" s="14"/>
      <c r="I539" s="16">
        <v>0</v>
      </c>
      <c r="J539" s="16">
        <v>7000</v>
      </c>
      <c r="K539" s="16">
        <v>15000</v>
      </c>
      <c r="L539" s="16">
        <v>14989.21</v>
      </c>
      <c r="M539" s="16">
        <f t="shared" si="33"/>
        <v>99.928066666666666</v>
      </c>
      <c r="N539" s="16">
        <f t="shared" si="34"/>
        <v>214.13157142857142</v>
      </c>
      <c r="O539" s="16">
        <f t="shared" si="35"/>
        <v>0</v>
      </c>
    </row>
    <row r="540" spans="1:15" x14ac:dyDescent="0.25">
      <c r="A540" s="14"/>
      <c r="B540" s="14"/>
      <c r="C540" s="14"/>
      <c r="D540" s="14"/>
      <c r="E540" s="15" t="s">
        <v>25</v>
      </c>
      <c r="F540" s="15" t="s">
        <v>26</v>
      </c>
      <c r="G540" s="15"/>
      <c r="H540" s="14"/>
      <c r="I540" s="16">
        <v>0</v>
      </c>
      <c r="J540" s="16">
        <v>3100</v>
      </c>
      <c r="K540" s="16">
        <v>3080</v>
      </c>
      <c r="L540" s="16">
        <v>3019.5</v>
      </c>
      <c r="M540" s="16">
        <f t="shared" si="33"/>
        <v>98.035714285714278</v>
      </c>
      <c r="N540" s="16">
        <f t="shared" si="34"/>
        <v>97.403225806451616</v>
      </c>
      <c r="O540" s="16">
        <f t="shared" si="35"/>
        <v>0</v>
      </c>
    </row>
    <row r="541" spans="1:15" x14ac:dyDescent="0.25">
      <c r="A541" s="14"/>
      <c r="B541" s="14"/>
      <c r="C541" s="14"/>
      <c r="D541" s="14"/>
      <c r="E541" s="15" t="s">
        <v>63</v>
      </c>
      <c r="F541" s="15" t="s">
        <v>64</v>
      </c>
      <c r="G541" s="15"/>
      <c r="H541" s="14"/>
      <c r="I541" s="16">
        <v>0</v>
      </c>
      <c r="J541" s="16">
        <v>2800</v>
      </c>
      <c r="K541" s="16">
        <v>2720</v>
      </c>
      <c r="L541" s="16">
        <v>2714.5</v>
      </c>
      <c r="M541" s="16">
        <f t="shared" si="33"/>
        <v>99.797794117647058</v>
      </c>
      <c r="N541" s="16">
        <f t="shared" si="34"/>
        <v>96.946428571428569</v>
      </c>
      <c r="O541" s="16">
        <f t="shared" si="35"/>
        <v>0</v>
      </c>
    </row>
    <row r="542" spans="1:15" x14ac:dyDescent="0.25">
      <c r="A542" s="8"/>
      <c r="B542" s="8"/>
      <c r="C542" s="9" t="s">
        <v>307</v>
      </c>
      <c r="D542" s="8"/>
      <c r="E542" s="8"/>
      <c r="F542" s="9" t="s">
        <v>308</v>
      </c>
      <c r="G542" s="9"/>
      <c r="H542" s="8"/>
      <c r="I542" s="10">
        <f>+I543</f>
        <v>14008.95</v>
      </c>
      <c r="J542" s="10">
        <f>+J543</f>
        <v>15000</v>
      </c>
      <c r="K542" s="10">
        <f>+K543</f>
        <v>15000</v>
      </c>
      <c r="L542" s="10">
        <f>+L543</f>
        <v>5093.42</v>
      </c>
      <c r="M542" s="10">
        <f t="shared" si="33"/>
        <v>33.956133333333334</v>
      </c>
      <c r="N542" s="10">
        <f t="shared" si="34"/>
        <v>33.956133333333334</v>
      </c>
      <c r="O542" s="10">
        <f t="shared" si="35"/>
        <v>36.358328068841708</v>
      </c>
    </row>
    <row r="543" spans="1:15" x14ac:dyDescent="0.25">
      <c r="A543" s="11"/>
      <c r="B543" s="11"/>
      <c r="C543" s="11"/>
      <c r="D543" s="12" t="s">
        <v>16</v>
      </c>
      <c r="E543" s="11"/>
      <c r="F543" s="12"/>
      <c r="G543" s="12"/>
      <c r="H543" s="11"/>
      <c r="I543" s="13">
        <f>+I544+I545+I546</f>
        <v>14008.95</v>
      </c>
      <c r="J543" s="13">
        <f>+J544+J545+J546</f>
        <v>15000</v>
      </c>
      <c r="K543" s="13">
        <f>+K544+K545+K546</f>
        <v>15000</v>
      </c>
      <c r="L543" s="13">
        <f>+L544+L545+L546</f>
        <v>5093.42</v>
      </c>
      <c r="M543" s="13">
        <f t="shared" si="33"/>
        <v>33.956133333333334</v>
      </c>
      <c r="N543" s="13">
        <f t="shared" si="34"/>
        <v>33.956133333333334</v>
      </c>
      <c r="O543" s="13">
        <f t="shared" si="35"/>
        <v>36.358328068841708</v>
      </c>
    </row>
    <row r="544" spans="1:15" x14ac:dyDescent="0.25">
      <c r="A544" s="14"/>
      <c r="B544" s="14"/>
      <c r="C544" s="14"/>
      <c r="D544" s="14"/>
      <c r="E544" s="15" t="s">
        <v>17</v>
      </c>
      <c r="F544" s="15" t="s">
        <v>18</v>
      </c>
      <c r="G544" s="15"/>
      <c r="H544" s="14"/>
      <c r="I544" s="16">
        <v>3253.28</v>
      </c>
      <c r="J544" s="16">
        <v>15000</v>
      </c>
      <c r="K544" s="16">
        <v>11000</v>
      </c>
      <c r="L544" s="16">
        <v>2074</v>
      </c>
      <c r="M544" s="16">
        <f t="shared" si="33"/>
        <v>18.854545454545455</v>
      </c>
      <c r="N544" s="16">
        <f t="shared" si="34"/>
        <v>13.826666666666668</v>
      </c>
      <c r="O544" s="16">
        <f t="shared" si="35"/>
        <v>63.751045099099976</v>
      </c>
    </row>
    <row r="545" spans="1:15" x14ac:dyDescent="0.25">
      <c r="A545" s="14"/>
      <c r="B545" s="14"/>
      <c r="C545" s="14"/>
      <c r="D545" s="14"/>
      <c r="E545" s="15" t="s">
        <v>19</v>
      </c>
      <c r="F545" s="15" t="s">
        <v>20</v>
      </c>
      <c r="G545" s="15"/>
      <c r="H545" s="14"/>
      <c r="I545" s="16">
        <v>0</v>
      </c>
      <c r="J545" s="16">
        <v>0</v>
      </c>
      <c r="K545" s="16">
        <v>4000</v>
      </c>
      <c r="L545" s="16">
        <v>3019.42</v>
      </c>
      <c r="M545" s="16">
        <f t="shared" si="33"/>
        <v>75.485500000000002</v>
      </c>
      <c r="N545" s="16">
        <f t="shared" si="34"/>
        <v>0</v>
      </c>
      <c r="O545" s="16">
        <f t="shared" si="35"/>
        <v>0</v>
      </c>
    </row>
    <row r="546" spans="1:15" x14ac:dyDescent="0.25">
      <c r="A546" s="14"/>
      <c r="B546" s="14"/>
      <c r="C546" s="14"/>
      <c r="D546" s="14"/>
      <c r="E546" s="15" t="s">
        <v>21</v>
      </c>
      <c r="F546" s="15" t="s">
        <v>22</v>
      </c>
      <c r="G546" s="15"/>
      <c r="H546" s="14"/>
      <c r="I546" s="16">
        <v>10755.67</v>
      </c>
      <c r="J546" s="16">
        <v>0</v>
      </c>
      <c r="K546" s="16">
        <v>0</v>
      </c>
      <c r="L546" s="16">
        <v>0</v>
      </c>
      <c r="M546" s="16">
        <f t="shared" si="33"/>
        <v>0</v>
      </c>
      <c r="N546" s="16">
        <f t="shared" si="34"/>
        <v>0</v>
      </c>
      <c r="O546" s="16">
        <f t="shared" si="35"/>
        <v>0</v>
      </c>
    </row>
    <row r="547" spans="1:15" x14ac:dyDescent="0.25">
      <c r="A547" s="8"/>
      <c r="B547" s="8"/>
      <c r="C547" s="9" t="s">
        <v>309</v>
      </c>
      <c r="D547" s="8"/>
      <c r="E547" s="8"/>
      <c r="F547" s="9" t="s">
        <v>310</v>
      </c>
      <c r="G547" s="9"/>
      <c r="H547" s="8"/>
      <c r="I547" s="10">
        <f t="shared" ref="I547:L548" si="36">+I548</f>
        <v>803913.88</v>
      </c>
      <c r="J547" s="10">
        <f t="shared" si="36"/>
        <v>606000</v>
      </c>
      <c r="K547" s="10">
        <f t="shared" si="36"/>
        <v>606000</v>
      </c>
      <c r="L547" s="10">
        <f t="shared" si="36"/>
        <v>291952.88</v>
      </c>
      <c r="M547" s="10">
        <f t="shared" si="33"/>
        <v>48.177042904290431</v>
      </c>
      <c r="N547" s="10">
        <f t="shared" si="34"/>
        <v>48.177042904290431</v>
      </c>
      <c r="O547" s="10">
        <f t="shared" si="35"/>
        <v>36.316437278082574</v>
      </c>
    </row>
    <row r="548" spans="1:15" x14ac:dyDescent="0.25">
      <c r="A548" s="11"/>
      <c r="B548" s="11"/>
      <c r="C548" s="11"/>
      <c r="D548" s="12" t="s">
        <v>16</v>
      </c>
      <c r="E548" s="11"/>
      <c r="F548" s="12"/>
      <c r="G548" s="12"/>
      <c r="H548" s="11"/>
      <c r="I548" s="13">
        <f t="shared" si="36"/>
        <v>803913.88</v>
      </c>
      <c r="J548" s="13">
        <f t="shared" si="36"/>
        <v>606000</v>
      </c>
      <c r="K548" s="13">
        <f t="shared" si="36"/>
        <v>606000</v>
      </c>
      <c r="L548" s="13">
        <f t="shared" si="36"/>
        <v>291952.88</v>
      </c>
      <c r="M548" s="13">
        <f t="shared" si="33"/>
        <v>48.177042904290431</v>
      </c>
      <c r="N548" s="13">
        <f t="shared" si="34"/>
        <v>48.177042904290431</v>
      </c>
      <c r="O548" s="13">
        <f t="shared" si="35"/>
        <v>36.316437278082574</v>
      </c>
    </row>
    <row r="549" spans="1:15" x14ac:dyDescent="0.25">
      <c r="A549" s="14"/>
      <c r="B549" s="14"/>
      <c r="C549" s="14"/>
      <c r="D549" s="14"/>
      <c r="E549" s="15" t="s">
        <v>311</v>
      </c>
      <c r="F549" s="15" t="s">
        <v>312</v>
      </c>
      <c r="G549" s="15"/>
      <c r="H549" s="14"/>
      <c r="I549" s="16">
        <v>803913.88</v>
      </c>
      <c r="J549" s="16">
        <v>606000</v>
      </c>
      <c r="K549" s="16">
        <v>606000</v>
      </c>
      <c r="L549" s="16">
        <v>291952.88</v>
      </c>
      <c r="M549" s="16">
        <f t="shared" si="33"/>
        <v>48.177042904290431</v>
      </c>
      <c r="N549" s="16">
        <f t="shared" si="34"/>
        <v>48.177042904290431</v>
      </c>
      <c r="O549" s="16">
        <f t="shared" si="35"/>
        <v>36.316437278082574</v>
      </c>
    </row>
    <row r="550" spans="1:15" x14ac:dyDescent="0.25">
      <c r="A550" s="8"/>
      <c r="B550" s="8"/>
      <c r="C550" s="9" t="s">
        <v>313</v>
      </c>
      <c r="D550" s="8"/>
      <c r="E550" s="8"/>
      <c r="F550" s="9" t="s">
        <v>314</v>
      </c>
      <c r="G550" s="9"/>
      <c r="H550" s="8"/>
      <c r="I550" s="10">
        <f t="shared" ref="I550:L551" si="37">+I551</f>
        <v>0</v>
      </c>
      <c r="J550" s="10">
        <f t="shared" si="37"/>
        <v>1000</v>
      </c>
      <c r="K550" s="10">
        <f t="shared" si="37"/>
        <v>1000</v>
      </c>
      <c r="L550" s="10">
        <f t="shared" si="37"/>
        <v>0</v>
      </c>
      <c r="M550" s="10">
        <f t="shared" si="33"/>
        <v>0</v>
      </c>
      <c r="N550" s="10">
        <f t="shared" si="34"/>
        <v>0</v>
      </c>
      <c r="O550" s="10">
        <f t="shared" si="35"/>
        <v>0</v>
      </c>
    </row>
    <row r="551" spans="1:15" x14ac:dyDescent="0.25">
      <c r="A551" s="11"/>
      <c r="B551" s="11"/>
      <c r="C551" s="11"/>
      <c r="D551" s="12" t="s">
        <v>16</v>
      </c>
      <c r="E551" s="11"/>
      <c r="F551" s="12"/>
      <c r="G551" s="12"/>
      <c r="H551" s="11"/>
      <c r="I551" s="13">
        <f t="shared" si="37"/>
        <v>0</v>
      </c>
      <c r="J551" s="13">
        <f t="shared" si="37"/>
        <v>1000</v>
      </c>
      <c r="K551" s="13">
        <f t="shared" si="37"/>
        <v>1000</v>
      </c>
      <c r="L551" s="13">
        <f t="shared" si="37"/>
        <v>0</v>
      </c>
      <c r="M551" s="13">
        <f t="shared" si="33"/>
        <v>0</v>
      </c>
      <c r="N551" s="13">
        <f t="shared" si="34"/>
        <v>0</v>
      </c>
      <c r="O551" s="13">
        <f t="shared" si="35"/>
        <v>0</v>
      </c>
    </row>
    <row r="552" spans="1:15" x14ac:dyDescent="0.25">
      <c r="A552" s="14"/>
      <c r="B552" s="14"/>
      <c r="C552" s="14"/>
      <c r="D552" s="14"/>
      <c r="E552" s="15" t="s">
        <v>311</v>
      </c>
      <c r="F552" s="15" t="s">
        <v>312</v>
      </c>
      <c r="G552" s="15"/>
      <c r="H552" s="14"/>
      <c r="I552" s="16">
        <v>0</v>
      </c>
      <c r="J552" s="16">
        <v>1000</v>
      </c>
      <c r="K552" s="16">
        <v>1000</v>
      </c>
      <c r="L552" s="16">
        <v>0</v>
      </c>
      <c r="M552" s="16">
        <f t="shared" si="33"/>
        <v>0</v>
      </c>
      <c r="N552" s="16">
        <f t="shared" si="34"/>
        <v>0</v>
      </c>
      <c r="O552" s="16">
        <f t="shared" si="35"/>
        <v>0</v>
      </c>
    </row>
    <row r="553" spans="1:15" x14ac:dyDescent="0.25">
      <c r="A553" s="8"/>
      <c r="B553" s="8"/>
      <c r="C553" s="9" t="s">
        <v>315</v>
      </c>
      <c r="D553" s="8"/>
      <c r="E553" s="8"/>
      <c r="F553" s="9" t="s">
        <v>316</v>
      </c>
      <c r="G553" s="9"/>
      <c r="H553" s="8"/>
      <c r="I553" s="10">
        <f>+I554+I557</f>
        <v>54231.03</v>
      </c>
      <c r="J553" s="10">
        <f>+J554+J557</f>
        <v>0</v>
      </c>
      <c r="K553" s="10">
        <f>+K554+K557</f>
        <v>0</v>
      </c>
      <c r="L553" s="10">
        <f>+L554+L557</f>
        <v>0</v>
      </c>
      <c r="M553" s="10">
        <f t="shared" si="33"/>
        <v>0</v>
      </c>
      <c r="N553" s="10">
        <f t="shared" si="34"/>
        <v>0</v>
      </c>
      <c r="O553" s="10">
        <f t="shared" si="35"/>
        <v>0</v>
      </c>
    </row>
    <row r="554" spans="1:15" x14ac:dyDescent="0.25">
      <c r="A554" s="11"/>
      <c r="B554" s="11"/>
      <c r="C554" s="11"/>
      <c r="D554" s="12" t="s">
        <v>16</v>
      </c>
      <c r="E554" s="11"/>
      <c r="F554" s="12"/>
      <c r="G554" s="12"/>
      <c r="H554" s="11"/>
      <c r="I554" s="13">
        <f>+I555+I556</f>
        <v>54231.03</v>
      </c>
      <c r="J554" s="13">
        <f>+J555+J556</f>
        <v>0</v>
      </c>
      <c r="K554" s="13">
        <f>+K555+K556</f>
        <v>0</v>
      </c>
      <c r="L554" s="13">
        <f>+L555+L556</f>
        <v>0</v>
      </c>
      <c r="M554" s="13">
        <f t="shared" si="33"/>
        <v>0</v>
      </c>
      <c r="N554" s="13">
        <f t="shared" si="34"/>
        <v>0</v>
      </c>
      <c r="O554" s="13">
        <f t="shared" si="35"/>
        <v>0</v>
      </c>
    </row>
    <row r="555" spans="1:15" x14ac:dyDescent="0.25">
      <c r="A555" s="14"/>
      <c r="B555" s="14"/>
      <c r="C555" s="14"/>
      <c r="D555" s="14"/>
      <c r="E555" s="15" t="s">
        <v>25</v>
      </c>
      <c r="F555" s="15" t="s">
        <v>26</v>
      </c>
      <c r="G555" s="15"/>
      <c r="H555" s="14"/>
      <c r="I555" s="16">
        <v>18126.330000000002</v>
      </c>
      <c r="J555" s="16">
        <v>0</v>
      </c>
      <c r="K555" s="16">
        <v>0</v>
      </c>
      <c r="L555" s="16">
        <v>0</v>
      </c>
      <c r="M555" s="16">
        <f t="shared" si="33"/>
        <v>0</v>
      </c>
      <c r="N555" s="16">
        <f t="shared" si="34"/>
        <v>0</v>
      </c>
      <c r="O555" s="16">
        <f t="shared" si="35"/>
        <v>0</v>
      </c>
    </row>
    <row r="556" spans="1:15" x14ac:dyDescent="0.25">
      <c r="A556" s="14"/>
      <c r="B556" s="14"/>
      <c r="C556" s="14"/>
      <c r="D556" s="14"/>
      <c r="E556" s="15" t="s">
        <v>227</v>
      </c>
      <c r="F556" s="15" t="s">
        <v>228</v>
      </c>
      <c r="G556" s="15"/>
      <c r="H556" s="14"/>
      <c r="I556" s="16">
        <v>36104.699999999997</v>
      </c>
      <c r="J556" s="16">
        <v>0</v>
      </c>
      <c r="K556" s="16">
        <v>0</v>
      </c>
      <c r="L556" s="16">
        <v>0</v>
      </c>
      <c r="M556" s="16">
        <f t="shared" si="33"/>
        <v>0</v>
      </c>
      <c r="N556" s="16">
        <f t="shared" si="34"/>
        <v>0</v>
      </c>
      <c r="O556" s="16">
        <f t="shared" si="35"/>
        <v>0</v>
      </c>
    </row>
    <row r="557" spans="1:15" x14ac:dyDescent="0.25">
      <c r="A557" s="11"/>
      <c r="B557" s="11"/>
      <c r="C557" s="11"/>
      <c r="D557" s="12" t="s">
        <v>317</v>
      </c>
      <c r="E557" s="11"/>
      <c r="F557" s="12" t="s">
        <v>318</v>
      </c>
      <c r="G557" s="12" t="s">
        <v>319</v>
      </c>
      <c r="H557" s="13">
        <v>4240877</v>
      </c>
      <c r="I557" s="13">
        <f>+I558</f>
        <v>0</v>
      </c>
      <c r="J557" s="13">
        <f>+J558</f>
        <v>0</v>
      </c>
      <c r="K557" s="13">
        <f>+K558</f>
        <v>0</v>
      </c>
      <c r="L557" s="13">
        <f>+L558</f>
        <v>0</v>
      </c>
      <c r="M557" s="13">
        <f t="shared" si="33"/>
        <v>0</v>
      </c>
      <c r="N557" s="13">
        <f t="shared" si="34"/>
        <v>0</v>
      </c>
      <c r="O557" s="13">
        <f t="shared" si="35"/>
        <v>0</v>
      </c>
    </row>
    <row r="558" spans="1:15" x14ac:dyDescent="0.25">
      <c r="A558" s="14"/>
      <c r="B558" s="14"/>
      <c r="C558" s="14"/>
      <c r="D558" s="14"/>
      <c r="E558" s="15" t="s">
        <v>19</v>
      </c>
      <c r="F558" s="15" t="s">
        <v>20</v>
      </c>
      <c r="G558" s="15"/>
      <c r="H558" s="14"/>
      <c r="I558" s="16">
        <v>0</v>
      </c>
      <c r="J558" s="16">
        <v>0</v>
      </c>
      <c r="K558" s="16">
        <v>0</v>
      </c>
      <c r="L558" s="16">
        <v>0</v>
      </c>
      <c r="M558" s="16">
        <f t="shared" si="33"/>
        <v>0</v>
      </c>
      <c r="N558" s="16">
        <f t="shared" si="34"/>
        <v>0</v>
      </c>
      <c r="O558" s="16">
        <f t="shared" si="35"/>
        <v>0</v>
      </c>
    </row>
    <row r="559" spans="1:15" x14ac:dyDescent="0.25">
      <c r="A559" s="8"/>
      <c r="B559" s="8"/>
      <c r="C559" s="9" t="s">
        <v>320</v>
      </c>
      <c r="D559" s="8"/>
      <c r="E559" s="8"/>
      <c r="F559" s="9" t="s">
        <v>321</v>
      </c>
      <c r="G559" s="9"/>
      <c r="H559" s="8"/>
      <c r="I559" s="10">
        <f>+I560+I563+I566+I569+I572+I575</f>
        <v>60495.47</v>
      </c>
      <c r="J559" s="10">
        <f>+J560+J563+J566+J569+J572+J575</f>
        <v>386300</v>
      </c>
      <c r="K559" s="10">
        <f>+K560+K563+K566+K569+K572+K575</f>
        <v>386300</v>
      </c>
      <c r="L559" s="10">
        <f>+L560+L563+L566+L569+L572+L575</f>
        <v>7898.22</v>
      </c>
      <c r="M559" s="10">
        <f t="shared" si="33"/>
        <v>2.0445819311415998</v>
      </c>
      <c r="N559" s="10">
        <f t="shared" si="34"/>
        <v>2.0445819311415998</v>
      </c>
      <c r="O559" s="10">
        <f t="shared" si="35"/>
        <v>13.055886663910538</v>
      </c>
    </row>
    <row r="560" spans="1:15" x14ac:dyDescent="0.25">
      <c r="A560" s="11"/>
      <c r="B560" s="11"/>
      <c r="C560" s="11"/>
      <c r="D560" s="12" t="s">
        <v>16</v>
      </c>
      <c r="E560" s="11"/>
      <c r="F560" s="12"/>
      <c r="G560" s="12"/>
      <c r="H560" s="11"/>
      <c r="I560" s="13">
        <f>+I561+I562</f>
        <v>0</v>
      </c>
      <c r="J560" s="13">
        <f>+J561+J562</f>
        <v>20000</v>
      </c>
      <c r="K560" s="13">
        <f>+K561+K562</f>
        <v>20000</v>
      </c>
      <c r="L560" s="13">
        <f>+L561+L562</f>
        <v>7898.22</v>
      </c>
      <c r="M560" s="13">
        <f t="shared" si="33"/>
        <v>39.491100000000003</v>
      </c>
      <c r="N560" s="13">
        <f t="shared" si="34"/>
        <v>39.491100000000003</v>
      </c>
      <c r="O560" s="13">
        <f t="shared" si="35"/>
        <v>0</v>
      </c>
    </row>
    <row r="561" spans="1:15" x14ac:dyDescent="0.25">
      <c r="A561" s="14"/>
      <c r="B561" s="14"/>
      <c r="C561" s="14"/>
      <c r="D561" s="14"/>
      <c r="E561" s="15" t="s">
        <v>17</v>
      </c>
      <c r="F561" s="15" t="s">
        <v>18</v>
      </c>
      <c r="G561" s="15"/>
      <c r="H561" s="14"/>
      <c r="I561" s="16">
        <v>0</v>
      </c>
      <c r="J561" s="16">
        <v>20000</v>
      </c>
      <c r="K561" s="16">
        <v>10000</v>
      </c>
      <c r="L561" s="16">
        <v>0</v>
      </c>
      <c r="M561" s="16">
        <f t="shared" si="33"/>
        <v>0</v>
      </c>
      <c r="N561" s="16">
        <f t="shared" si="34"/>
        <v>0</v>
      </c>
      <c r="O561" s="16">
        <f t="shared" si="35"/>
        <v>0</v>
      </c>
    </row>
    <row r="562" spans="1:15" x14ac:dyDescent="0.25">
      <c r="A562" s="14"/>
      <c r="B562" s="14"/>
      <c r="C562" s="14"/>
      <c r="D562" s="14"/>
      <c r="E562" s="15" t="s">
        <v>322</v>
      </c>
      <c r="F562" s="15" t="s">
        <v>323</v>
      </c>
      <c r="G562" s="15"/>
      <c r="H562" s="14"/>
      <c r="I562" s="16">
        <v>0</v>
      </c>
      <c r="J562" s="16">
        <v>0</v>
      </c>
      <c r="K562" s="16">
        <v>10000</v>
      </c>
      <c r="L562" s="16">
        <v>7898.22</v>
      </c>
      <c r="M562" s="16">
        <f t="shared" si="33"/>
        <v>78.982200000000006</v>
      </c>
      <c r="N562" s="16">
        <f t="shared" si="34"/>
        <v>0</v>
      </c>
      <c r="O562" s="16">
        <f t="shared" si="35"/>
        <v>0</v>
      </c>
    </row>
    <row r="563" spans="1:15" x14ac:dyDescent="0.25">
      <c r="A563" s="11"/>
      <c r="B563" s="11"/>
      <c r="C563" s="11"/>
      <c r="D563" s="12" t="s">
        <v>283</v>
      </c>
      <c r="E563" s="11"/>
      <c r="F563" s="12" t="s">
        <v>284</v>
      </c>
      <c r="G563" s="12" t="s">
        <v>96</v>
      </c>
      <c r="H563" s="11"/>
      <c r="I563" s="13">
        <f>+I564+I565</f>
        <v>30759.64</v>
      </c>
      <c r="J563" s="13">
        <f>+J564+J565</f>
        <v>0</v>
      </c>
      <c r="K563" s="13">
        <f>+K564+K565</f>
        <v>0</v>
      </c>
      <c r="L563" s="13">
        <f>+L564+L565</f>
        <v>0</v>
      </c>
      <c r="M563" s="13">
        <f t="shared" si="33"/>
        <v>0</v>
      </c>
      <c r="N563" s="13">
        <f t="shared" si="34"/>
        <v>0</v>
      </c>
      <c r="O563" s="13">
        <f t="shared" si="35"/>
        <v>0</v>
      </c>
    </row>
    <row r="564" spans="1:15" x14ac:dyDescent="0.25">
      <c r="A564" s="14"/>
      <c r="B564" s="14"/>
      <c r="C564" s="14"/>
      <c r="D564" s="14"/>
      <c r="E564" s="15" t="s">
        <v>137</v>
      </c>
      <c r="F564" s="15" t="s">
        <v>138</v>
      </c>
      <c r="G564" s="15"/>
      <c r="H564" s="14"/>
      <c r="I564" s="16">
        <v>29913.03</v>
      </c>
      <c r="J564" s="16">
        <v>0</v>
      </c>
      <c r="K564" s="16">
        <v>0</v>
      </c>
      <c r="L564" s="16">
        <v>0</v>
      </c>
      <c r="M564" s="16">
        <f t="shared" si="33"/>
        <v>0</v>
      </c>
      <c r="N564" s="16">
        <f t="shared" si="34"/>
        <v>0</v>
      </c>
      <c r="O564" s="16">
        <f t="shared" si="35"/>
        <v>0</v>
      </c>
    </row>
    <row r="565" spans="1:15" x14ac:dyDescent="0.25">
      <c r="A565" s="14"/>
      <c r="B565" s="14"/>
      <c r="C565" s="14"/>
      <c r="D565" s="14"/>
      <c r="E565" s="15" t="s">
        <v>111</v>
      </c>
      <c r="F565" s="15" t="s">
        <v>112</v>
      </c>
      <c r="G565" s="15"/>
      <c r="H565" s="14"/>
      <c r="I565" s="16">
        <v>846.61</v>
      </c>
      <c r="J565" s="16">
        <v>0</v>
      </c>
      <c r="K565" s="16">
        <v>0</v>
      </c>
      <c r="L565" s="16">
        <v>0</v>
      </c>
      <c r="M565" s="16">
        <f t="shared" si="33"/>
        <v>0</v>
      </c>
      <c r="N565" s="16">
        <f t="shared" si="34"/>
        <v>0</v>
      </c>
      <c r="O565" s="16">
        <f t="shared" si="35"/>
        <v>0</v>
      </c>
    </row>
    <row r="566" spans="1:15" x14ac:dyDescent="0.25">
      <c r="A566" s="11"/>
      <c r="B566" s="11"/>
      <c r="C566" s="11"/>
      <c r="D566" s="12" t="s">
        <v>289</v>
      </c>
      <c r="E566" s="11"/>
      <c r="F566" s="12" t="s">
        <v>290</v>
      </c>
      <c r="G566" s="12" t="s">
        <v>96</v>
      </c>
      <c r="H566" s="11"/>
      <c r="I566" s="13">
        <f>+I567+I568</f>
        <v>25826.28</v>
      </c>
      <c r="J566" s="13">
        <f>+J567+J568</f>
        <v>6000</v>
      </c>
      <c r="K566" s="13">
        <f>+K567+K568</f>
        <v>6000</v>
      </c>
      <c r="L566" s="13">
        <f>+L567+L568</f>
        <v>0</v>
      </c>
      <c r="M566" s="13">
        <f t="shared" si="33"/>
        <v>0</v>
      </c>
      <c r="N566" s="13">
        <f t="shared" si="34"/>
        <v>0</v>
      </c>
      <c r="O566" s="13">
        <f t="shared" si="35"/>
        <v>0</v>
      </c>
    </row>
    <row r="567" spans="1:15" x14ac:dyDescent="0.25">
      <c r="A567" s="14"/>
      <c r="B567" s="14"/>
      <c r="C567" s="14"/>
      <c r="D567" s="14"/>
      <c r="E567" s="15" t="s">
        <v>137</v>
      </c>
      <c r="F567" s="15" t="s">
        <v>138</v>
      </c>
      <c r="G567" s="15"/>
      <c r="H567" s="14"/>
      <c r="I567" s="16">
        <v>24719.64</v>
      </c>
      <c r="J567" s="16">
        <v>0</v>
      </c>
      <c r="K567" s="16">
        <v>0</v>
      </c>
      <c r="L567" s="16">
        <v>0</v>
      </c>
      <c r="M567" s="16">
        <f t="shared" si="33"/>
        <v>0</v>
      </c>
      <c r="N567" s="16">
        <f t="shared" si="34"/>
        <v>0</v>
      </c>
      <c r="O567" s="16">
        <f t="shared" si="35"/>
        <v>0</v>
      </c>
    </row>
    <row r="568" spans="1:15" x14ac:dyDescent="0.25">
      <c r="A568" s="14"/>
      <c r="B568" s="14"/>
      <c r="C568" s="14"/>
      <c r="D568" s="14"/>
      <c r="E568" s="15" t="s">
        <v>111</v>
      </c>
      <c r="F568" s="15" t="s">
        <v>112</v>
      </c>
      <c r="G568" s="15"/>
      <c r="H568" s="14"/>
      <c r="I568" s="16">
        <v>1106.6400000000001</v>
      </c>
      <c r="J568" s="16">
        <v>6000</v>
      </c>
      <c r="K568" s="16">
        <v>6000</v>
      </c>
      <c r="L568" s="16">
        <v>0</v>
      </c>
      <c r="M568" s="16">
        <f t="shared" si="33"/>
        <v>0</v>
      </c>
      <c r="N568" s="16">
        <f t="shared" si="34"/>
        <v>0</v>
      </c>
      <c r="O568" s="16">
        <f t="shared" si="35"/>
        <v>0</v>
      </c>
    </row>
    <row r="569" spans="1:15" x14ac:dyDescent="0.25">
      <c r="A569" s="11"/>
      <c r="B569" s="11"/>
      <c r="C569" s="11"/>
      <c r="D569" s="12" t="s">
        <v>291</v>
      </c>
      <c r="E569" s="11"/>
      <c r="F569" s="12" t="s">
        <v>292</v>
      </c>
      <c r="G569" s="12" t="s">
        <v>96</v>
      </c>
      <c r="H569" s="11"/>
      <c r="I569" s="13">
        <f>+I570+I571</f>
        <v>0</v>
      </c>
      <c r="J569" s="13">
        <f>+J570+J571</f>
        <v>243600</v>
      </c>
      <c r="K569" s="13">
        <f>+K570+K571</f>
        <v>243600</v>
      </c>
      <c r="L569" s="13">
        <f>+L570+L571</f>
        <v>0</v>
      </c>
      <c r="M569" s="13">
        <f t="shared" si="33"/>
        <v>0</v>
      </c>
      <c r="N569" s="13">
        <f t="shared" si="34"/>
        <v>0</v>
      </c>
      <c r="O569" s="13">
        <f t="shared" si="35"/>
        <v>0</v>
      </c>
    </row>
    <row r="570" spans="1:15" x14ac:dyDescent="0.25">
      <c r="A570" s="14"/>
      <c r="B570" s="14"/>
      <c r="C570" s="14"/>
      <c r="D570" s="14"/>
      <c r="E570" s="15" t="s">
        <v>139</v>
      </c>
      <c r="F570" s="15" t="s">
        <v>140</v>
      </c>
      <c r="G570" s="15"/>
      <c r="H570" s="14"/>
      <c r="I570" s="16">
        <v>0</v>
      </c>
      <c r="J570" s="16">
        <v>240000</v>
      </c>
      <c r="K570" s="16">
        <v>240000</v>
      </c>
      <c r="L570" s="16">
        <v>0</v>
      </c>
      <c r="M570" s="16">
        <f t="shared" si="33"/>
        <v>0</v>
      </c>
      <c r="N570" s="16">
        <f t="shared" si="34"/>
        <v>0</v>
      </c>
      <c r="O570" s="16">
        <f t="shared" si="35"/>
        <v>0</v>
      </c>
    </row>
    <row r="571" spans="1:15" x14ac:dyDescent="0.25">
      <c r="A571" s="14"/>
      <c r="B571" s="14"/>
      <c r="C571" s="14"/>
      <c r="D571" s="14"/>
      <c r="E571" s="15" t="s">
        <v>111</v>
      </c>
      <c r="F571" s="15" t="s">
        <v>112</v>
      </c>
      <c r="G571" s="15"/>
      <c r="H571" s="14"/>
      <c r="I571" s="16">
        <v>0</v>
      </c>
      <c r="J571" s="16">
        <v>3600</v>
      </c>
      <c r="K571" s="16">
        <v>3600</v>
      </c>
      <c r="L571" s="16">
        <v>0</v>
      </c>
      <c r="M571" s="16">
        <f t="shared" si="33"/>
        <v>0</v>
      </c>
      <c r="N571" s="16">
        <f t="shared" si="34"/>
        <v>0</v>
      </c>
      <c r="O571" s="16">
        <f t="shared" si="35"/>
        <v>0</v>
      </c>
    </row>
    <row r="572" spans="1:15" x14ac:dyDescent="0.25">
      <c r="A572" s="11"/>
      <c r="B572" s="11"/>
      <c r="C572" s="11"/>
      <c r="D572" s="12" t="s">
        <v>216</v>
      </c>
      <c r="E572" s="11"/>
      <c r="F572" s="12" t="s">
        <v>217</v>
      </c>
      <c r="G572" s="12" t="s">
        <v>96</v>
      </c>
      <c r="H572" s="11"/>
      <c r="I572" s="13">
        <f>+I573+I574</f>
        <v>0</v>
      </c>
      <c r="J572" s="13">
        <f>+J573+J574</f>
        <v>112700</v>
      </c>
      <c r="K572" s="13">
        <f>+K573+K574</f>
        <v>112700</v>
      </c>
      <c r="L572" s="13">
        <f>+L573+L574</f>
        <v>0</v>
      </c>
      <c r="M572" s="13">
        <f t="shared" si="33"/>
        <v>0</v>
      </c>
      <c r="N572" s="13">
        <f t="shared" si="34"/>
        <v>0</v>
      </c>
      <c r="O572" s="13">
        <f t="shared" si="35"/>
        <v>0</v>
      </c>
    </row>
    <row r="573" spans="1:15" x14ac:dyDescent="0.25">
      <c r="A573" s="14"/>
      <c r="B573" s="14"/>
      <c r="C573" s="14"/>
      <c r="D573" s="14"/>
      <c r="E573" s="15" t="s">
        <v>139</v>
      </c>
      <c r="F573" s="15" t="s">
        <v>140</v>
      </c>
      <c r="G573" s="15"/>
      <c r="H573" s="14"/>
      <c r="I573" s="16">
        <v>0</v>
      </c>
      <c r="J573" s="16">
        <v>111000</v>
      </c>
      <c r="K573" s="16">
        <v>111000</v>
      </c>
      <c r="L573" s="16">
        <v>0</v>
      </c>
      <c r="M573" s="16">
        <f t="shared" si="33"/>
        <v>0</v>
      </c>
      <c r="N573" s="16">
        <f t="shared" si="34"/>
        <v>0</v>
      </c>
      <c r="O573" s="16">
        <f t="shared" si="35"/>
        <v>0</v>
      </c>
    </row>
    <row r="574" spans="1:15" x14ac:dyDescent="0.25">
      <c r="A574" s="14"/>
      <c r="B574" s="14"/>
      <c r="C574" s="14"/>
      <c r="D574" s="14"/>
      <c r="E574" s="15" t="s">
        <v>111</v>
      </c>
      <c r="F574" s="15" t="s">
        <v>112</v>
      </c>
      <c r="G574" s="15"/>
      <c r="H574" s="14"/>
      <c r="I574" s="16">
        <v>0</v>
      </c>
      <c r="J574" s="16">
        <v>1700</v>
      </c>
      <c r="K574" s="16">
        <v>1700</v>
      </c>
      <c r="L574" s="16">
        <v>0</v>
      </c>
      <c r="M574" s="16">
        <f t="shared" si="33"/>
        <v>0</v>
      </c>
      <c r="N574" s="16">
        <f t="shared" si="34"/>
        <v>0</v>
      </c>
      <c r="O574" s="16">
        <f t="shared" si="35"/>
        <v>0</v>
      </c>
    </row>
    <row r="575" spans="1:15" x14ac:dyDescent="0.25">
      <c r="A575" s="11"/>
      <c r="B575" s="11"/>
      <c r="C575" s="11"/>
      <c r="D575" s="12" t="s">
        <v>295</v>
      </c>
      <c r="E575" s="11"/>
      <c r="F575" s="12" t="s">
        <v>296</v>
      </c>
      <c r="G575" s="12" t="s">
        <v>96</v>
      </c>
      <c r="H575" s="11"/>
      <c r="I575" s="13">
        <f>+I576+I577</f>
        <v>3909.55</v>
      </c>
      <c r="J575" s="13">
        <f>+J576+J577</f>
        <v>4000</v>
      </c>
      <c r="K575" s="13">
        <f>+K576+K577</f>
        <v>4000</v>
      </c>
      <c r="L575" s="13">
        <f>+L576+L577</f>
        <v>0</v>
      </c>
      <c r="M575" s="13">
        <f t="shared" si="33"/>
        <v>0</v>
      </c>
      <c r="N575" s="13">
        <f t="shared" si="34"/>
        <v>0</v>
      </c>
      <c r="O575" s="13">
        <f t="shared" si="35"/>
        <v>0</v>
      </c>
    </row>
    <row r="576" spans="1:15" x14ac:dyDescent="0.25">
      <c r="A576" s="14"/>
      <c r="B576" s="14"/>
      <c r="C576" s="14"/>
      <c r="D576" s="14"/>
      <c r="E576" s="15" t="s">
        <v>137</v>
      </c>
      <c r="F576" s="15" t="s">
        <v>138</v>
      </c>
      <c r="G576" s="15"/>
      <c r="H576" s="14"/>
      <c r="I576" s="16">
        <v>0</v>
      </c>
      <c r="J576" s="16">
        <v>4000</v>
      </c>
      <c r="K576" s="16">
        <v>4000</v>
      </c>
      <c r="L576" s="16">
        <v>0</v>
      </c>
      <c r="M576" s="16">
        <f t="shared" si="33"/>
        <v>0</v>
      </c>
      <c r="N576" s="16">
        <f t="shared" si="34"/>
        <v>0</v>
      </c>
      <c r="O576" s="16">
        <f t="shared" si="35"/>
        <v>0</v>
      </c>
    </row>
    <row r="577" spans="1:15" x14ac:dyDescent="0.25">
      <c r="A577" s="14"/>
      <c r="B577" s="14"/>
      <c r="C577" s="14"/>
      <c r="D577" s="14"/>
      <c r="E577" s="15" t="s">
        <v>111</v>
      </c>
      <c r="F577" s="15" t="s">
        <v>112</v>
      </c>
      <c r="G577" s="15"/>
      <c r="H577" s="14"/>
      <c r="I577" s="16">
        <v>3909.55</v>
      </c>
      <c r="J577" s="16">
        <v>0</v>
      </c>
      <c r="K577" s="16">
        <v>0</v>
      </c>
      <c r="L577" s="16">
        <v>0</v>
      </c>
      <c r="M577" s="16">
        <f t="shared" si="33"/>
        <v>0</v>
      </c>
      <c r="N577" s="16">
        <f t="shared" si="34"/>
        <v>0</v>
      </c>
      <c r="O577" s="16">
        <f t="shared" si="35"/>
        <v>0</v>
      </c>
    </row>
    <row r="578" spans="1:15" x14ac:dyDescent="0.25">
      <c r="A578" s="8"/>
      <c r="B578" s="8"/>
      <c r="C578" s="9" t="s">
        <v>324</v>
      </c>
      <c r="D578" s="8"/>
      <c r="E578" s="8"/>
      <c r="F578" s="9" t="s">
        <v>325</v>
      </c>
      <c r="G578" s="9"/>
      <c r="H578" s="8"/>
      <c r="I578" s="10">
        <f>+I579</f>
        <v>114358.22</v>
      </c>
      <c r="J578" s="10">
        <f>+J579</f>
        <v>280000</v>
      </c>
      <c r="K578" s="10">
        <f>+K579</f>
        <v>280000</v>
      </c>
      <c r="L578" s="10">
        <f>+L579</f>
        <v>213770.57</v>
      </c>
      <c r="M578" s="10">
        <f t="shared" si="33"/>
        <v>76.346632142857146</v>
      </c>
      <c r="N578" s="10">
        <f t="shared" si="34"/>
        <v>76.346632142857146</v>
      </c>
      <c r="O578" s="10">
        <f t="shared" si="35"/>
        <v>186.93065526903095</v>
      </c>
    </row>
    <row r="579" spans="1:15" x14ac:dyDescent="0.25">
      <c r="A579" s="11"/>
      <c r="B579" s="11"/>
      <c r="C579" s="11"/>
      <c r="D579" s="12" t="s">
        <v>303</v>
      </c>
      <c r="E579" s="11"/>
      <c r="F579" s="12" t="s">
        <v>304</v>
      </c>
      <c r="G579" s="12" t="s">
        <v>96</v>
      </c>
      <c r="H579" s="11"/>
      <c r="I579" s="13">
        <f>+I580+I581+I582</f>
        <v>114358.22</v>
      </c>
      <c r="J579" s="13">
        <f>+J580+J581+J582</f>
        <v>280000</v>
      </c>
      <c r="K579" s="13">
        <f>+K580+K581+K582</f>
        <v>280000</v>
      </c>
      <c r="L579" s="13">
        <f>+L580+L581+L582</f>
        <v>213770.57</v>
      </c>
      <c r="M579" s="13">
        <f t="shared" si="33"/>
        <v>76.346632142857146</v>
      </c>
      <c r="N579" s="13">
        <f t="shared" si="34"/>
        <v>76.346632142857146</v>
      </c>
      <c r="O579" s="13">
        <f t="shared" si="35"/>
        <v>186.93065526903095</v>
      </c>
    </row>
    <row r="580" spans="1:15" x14ac:dyDescent="0.25">
      <c r="A580" s="14"/>
      <c r="B580" s="14"/>
      <c r="C580" s="14"/>
      <c r="D580" s="14"/>
      <c r="E580" s="15" t="s">
        <v>21</v>
      </c>
      <c r="F580" s="15" t="s">
        <v>22</v>
      </c>
      <c r="G580" s="15"/>
      <c r="H580" s="14"/>
      <c r="I580" s="16">
        <v>0</v>
      </c>
      <c r="J580" s="16">
        <v>0</v>
      </c>
      <c r="K580" s="16">
        <v>2000</v>
      </c>
      <c r="L580" s="16">
        <v>1945.41</v>
      </c>
      <c r="M580" s="16">
        <f t="shared" si="33"/>
        <v>97.270499999999998</v>
      </c>
      <c r="N580" s="16">
        <f t="shared" si="34"/>
        <v>0</v>
      </c>
      <c r="O580" s="16">
        <f t="shared" si="35"/>
        <v>0</v>
      </c>
    </row>
    <row r="581" spans="1:15" x14ac:dyDescent="0.25">
      <c r="A581" s="14"/>
      <c r="B581" s="14"/>
      <c r="C581" s="14"/>
      <c r="D581" s="14"/>
      <c r="E581" s="15" t="s">
        <v>139</v>
      </c>
      <c r="F581" s="15" t="s">
        <v>140</v>
      </c>
      <c r="G581" s="15"/>
      <c r="H581" s="14"/>
      <c r="I581" s="16">
        <v>110155.77</v>
      </c>
      <c r="J581" s="16">
        <v>250000</v>
      </c>
      <c r="K581" s="16">
        <v>248000</v>
      </c>
      <c r="L581" s="16">
        <v>202540.99</v>
      </c>
      <c r="M581" s="16">
        <f t="shared" ref="M581:M644" si="38">IF(K581&lt;&gt;0,L581/K581*100,0)</f>
        <v>81.669754032258055</v>
      </c>
      <c r="N581" s="16">
        <f t="shared" ref="N581:N644" si="39">IF(J581&lt;&gt;0,L581/J581*100,0)</f>
        <v>81.016396</v>
      </c>
      <c r="O581" s="16">
        <f t="shared" ref="O581:O644" si="40">IF(I581&lt;&gt;0,L581/I581*100,0)</f>
        <v>183.86779920833922</v>
      </c>
    </row>
    <row r="582" spans="1:15" x14ac:dyDescent="0.25">
      <c r="A582" s="14"/>
      <c r="B582" s="14"/>
      <c r="C582" s="14"/>
      <c r="D582" s="14"/>
      <c r="E582" s="15" t="s">
        <v>111</v>
      </c>
      <c r="F582" s="15" t="s">
        <v>112</v>
      </c>
      <c r="G582" s="15"/>
      <c r="H582" s="14"/>
      <c r="I582" s="16">
        <v>4202.45</v>
      </c>
      <c r="J582" s="16">
        <v>30000</v>
      </c>
      <c r="K582" s="16">
        <v>30000</v>
      </c>
      <c r="L582" s="16">
        <v>9284.17</v>
      </c>
      <c r="M582" s="16">
        <f t="shared" si="38"/>
        <v>30.947233333333337</v>
      </c>
      <c r="N582" s="16">
        <f t="shared" si="39"/>
        <v>30.947233333333337</v>
      </c>
      <c r="O582" s="16">
        <f t="shared" si="40"/>
        <v>220.92279503622888</v>
      </c>
    </row>
    <row r="583" spans="1:15" x14ac:dyDescent="0.25">
      <c r="A583" s="5"/>
      <c r="B583" s="6" t="s">
        <v>326</v>
      </c>
      <c r="C583" s="5"/>
      <c r="D583" s="5"/>
      <c r="E583" s="5"/>
      <c r="F583" s="6" t="s">
        <v>327</v>
      </c>
      <c r="G583" s="6"/>
      <c r="H583" s="5"/>
      <c r="I583" s="7">
        <f>+I584+I595+I601+I604+I615+I623+I626+I629+I632+I639+I642+I694+I700+I703+I707</f>
        <v>1140128.43</v>
      </c>
      <c r="J583" s="7">
        <f>+J584+J595+J601+J604+J615+J623+J626+J629+J632+J639+J642+J694+J700+J703+J707</f>
        <v>1748520</v>
      </c>
      <c r="K583" s="7">
        <f>+K584+K595+K601+K604+K615+K623+K626+K629+K632+K639+K642+K694+K700+K703+K707</f>
        <v>1765420</v>
      </c>
      <c r="L583" s="7">
        <f>+L584+L595+L601+L604+L615+L623+L626+L629+L632+L639+L642+L694+L700+L703+L707</f>
        <v>1086270.68</v>
      </c>
      <c r="M583" s="7">
        <f t="shared" si="38"/>
        <v>61.530439215597418</v>
      </c>
      <c r="N583" s="7">
        <f t="shared" si="39"/>
        <v>62.12515041292064</v>
      </c>
      <c r="O583" s="7">
        <f t="shared" si="40"/>
        <v>95.276168141864503</v>
      </c>
    </row>
    <row r="584" spans="1:15" x14ac:dyDescent="0.25">
      <c r="A584" s="8"/>
      <c r="B584" s="8"/>
      <c r="C584" s="9" t="s">
        <v>328</v>
      </c>
      <c r="D584" s="8"/>
      <c r="E584" s="8"/>
      <c r="F584" s="9" t="s">
        <v>329</v>
      </c>
      <c r="G584" s="9"/>
      <c r="H584" s="8"/>
      <c r="I584" s="10">
        <f>+I585+I592</f>
        <v>31285.95</v>
      </c>
      <c r="J584" s="10">
        <f>+J585+J592</f>
        <v>36000</v>
      </c>
      <c r="K584" s="10">
        <f>+K585+K592</f>
        <v>36000</v>
      </c>
      <c r="L584" s="10">
        <f>+L585+L592</f>
        <v>35392.959999999999</v>
      </c>
      <c r="M584" s="10">
        <f t="shared" si="38"/>
        <v>98.313777777777773</v>
      </c>
      <c r="N584" s="10">
        <f t="shared" si="39"/>
        <v>98.313777777777773</v>
      </c>
      <c r="O584" s="10">
        <f t="shared" si="40"/>
        <v>113.12733031920079</v>
      </c>
    </row>
    <row r="585" spans="1:15" x14ac:dyDescent="0.25">
      <c r="A585" s="11"/>
      <c r="B585" s="11"/>
      <c r="C585" s="11"/>
      <c r="D585" s="12" t="s">
        <v>16</v>
      </c>
      <c r="E585" s="11"/>
      <c r="F585" s="12"/>
      <c r="G585" s="12"/>
      <c r="H585" s="11"/>
      <c r="I585" s="13">
        <f>+I586+I587+I588+I589+I590+I591</f>
        <v>31285.95</v>
      </c>
      <c r="J585" s="13">
        <f>+J586+J587+J588+J589+J590+J591</f>
        <v>36000</v>
      </c>
      <c r="K585" s="13">
        <f>+K586+K587+K588+K589+K590+K591</f>
        <v>36000</v>
      </c>
      <c r="L585" s="13">
        <f>+L586+L587+L588+L589+L590+L591</f>
        <v>35392.959999999999</v>
      </c>
      <c r="M585" s="13">
        <f t="shared" si="38"/>
        <v>98.313777777777773</v>
      </c>
      <c r="N585" s="13">
        <f t="shared" si="39"/>
        <v>98.313777777777773</v>
      </c>
      <c r="O585" s="13">
        <f t="shared" si="40"/>
        <v>113.12733031920079</v>
      </c>
    </row>
    <row r="586" spans="1:15" x14ac:dyDescent="0.25">
      <c r="A586" s="14"/>
      <c r="B586" s="14"/>
      <c r="C586" s="14"/>
      <c r="D586" s="14"/>
      <c r="E586" s="15" t="s">
        <v>17</v>
      </c>
      <c r="F586" s="15" t="s">
        <v>18</v>
      </c>
      <c r="G586" s="15"/>
      <c r="H586" s="14"/>
      <c r="I586" s="16">
        <v>0</v>
      </c>
      <c r="J586" s="16">
        <v>3000</v>
      </c>
      <c r="K586" s="16">
        <v>9600</v>
      </c>
      <c r="L586" s="16">
        <v>9571.56</v>
      </c>
      <c r="M586" s="16">
        <f t="shared" si="38"/>
        <v>99.703749999999985</v>
      </c>
      <c r="N586" s="16">
        <f t="shared" si="39"/>
        <v>319.05199999999996</v>
      </c>
      <c r="O586" s="16">
        <f t="shared" si="40"/>
        <v>0</v>
      </c>
    </row>
    <row r="587" spans="1:15" x14ac:dyDescent="0.25">
      <c r="A587" s="14"/>
      <c r="B587" s="14"/>
      <c r="C587" s="14"/>
      <c r="D587" s="14"/>
      <c r="E587" s="15" t="s">
        <v>19</v>
      </c>
      <c r="F587" s="15" t="s">
        <v>20</v>
      </c>
      <c r="G587" s="15"/>
      <c r="H587" s="14"/>
      <c r="I587" s="16">
        <v>1181.28</v>
      </c>
      <c r="J587" s="16">
        <v>1000</v>
      </c>
      <c r="K587" s="16">
        <v>1200</v>
      </c>
      <c r="L587" s="16">
        <v>1181.28</v>
      </c>
      <c r="M587" s="16">
        <f t="shared" si="38"/>
        <v>98.44</v>
      </c>
      <c r="N587" s="16">
        <f t="shared" si="39"/>
        <v>118.12799999999999</v>
      </c>
      <c r="O587" s="16">
        <f t="shared" si="40"/>
        <v>100</v>
      </c>
    </row>
    <row r="588" spans="1:15" x14ac:dyDescent="0.25">
      <c r="A588" s="14"/>
      <c r="B588" s="14"/>
      <c r="C588" s="14"/>
      <c r="D588" s="14"/>
      <c r="E588" s="15" t="s">
        <v>21</v>
      </c>
      <c r="F588" s="15" t="s">
        <v>22</v>
      </c>
      <c r="G588" s="15"/>
      <c r="H588" s="14"/>
      <c r="I588" s="16">
        <v>10998.34</v>
      </c>
      <c r="J588" s="16">
        <v>15000</v>
      </c>
      <c r="K588" s="16">
        <v>15000</v>
      </c>
      <c r="L588" s="16">
        <v>14875.18</v>
      </c>
      <c r="M588" s="16">
        <f t="shared" si="38"/>
        <v>99.167866666666669</v>
      </c>
      <c r="N588" s="16">
        <f t="shared" si="39"/>
        <v>99.167866666666669</v>
      </c>
      <c r="O588" s="16">
        <f t="shared" si="40"/>
        <v>135.24931944275227</v>
      </c>
    </row>
    <row r="589" spans="1:15" x14ac:dyDescent="0.25">
      <c r="A589" s="14"/>
      <c r="B589" s="14"/>
      <c r="C589" s="14"/>
      <c r="D589" s="14"/>
      <c r="E589" s="15" t="s">
        <v>63</v>
      </c>
      <c r="F589" s="15" t="s">
        <v>64</v>
      </c>
      <c r="G589" s="15"/>
      <c r="H589" s="14"/>
      <c r="I589" s="16">
        <v>11810.67</v>
      </c>
      <c r="J589" s="16">
        <v>12000</v>
      </c>
      <c r="K589" s="16">
        <v>9800</v>
      </c>
      <c r="L589" s="16">
        <v>9764.94</v>
      </c>
      <c r="M589" s="16">
        <f t="shared" si="38"/>
        <v>99.642244897959188</v>
      </c>
      <c r="N589" s="16">
        <f t="shared" si="39"/>
        <v>81.374500000000012</v>
      </c>
      <c r="O589" s="16">
        <f t="shared" si="40"/>
        <v>82.678967408284208</v>
      </c>
    </row>
    <row r="590" spans="1:15" x14ac:dyDescent="0.25">
      <c r="A590" s="14"/>
      <c r="B590" s="14"/>
      <c r="C590" s="14"/>
      <c r="D590" s="14"/>
      <c r="E590" s="15" t="s">
        <v>137</v>
      </c>
      <c r="F590" s="15" t="s">
        <v>138</v>
      </c>
      <c r="G590" s="15"/>
      <c r="H590" s="14"/>
      <c r="I590" s="16">
        <v>6880.86</v>
      </c>
      <c r="J590" s="16">
        <v>5000</v>
      </c>
      <c r="K590" s="16">
        <v>400</v>
      </c>
      <c r="L590" s="16">
        <v>0</v>
      </c>
      <c r="M590" s="16">
        <f t="shared" si="38"/>
        <v>0</v>
      </c>
      <c r="N590" s="16">
        <f t="shared" si="39"/>
        <v>0</v>
      </c>
      <c r="O590" s="16">
        <f t="shared" si="40"/>
        <v>0</v>
      </c>
    </row>
    <row r="591" spans="1:15" x14ac:dyDescent="0.25">
      <c r="A591" s="14"/>
      <c r="B591" s="14"/>
      <c r="C591" s="14"/>
      <c r="D591" s="14"/>
      <c r="E591" s="15" t="s">
        <v>111</v>
      </c>
      <c r="F591" s="15" t="s">
        <v>112</v>
      </c>
      <c r="G591" s="15"/>
      <c r="H591" s="14"/>
      <c r="I591" s="16">
        <v>414.8</v>
      </c>
      <c r="J591" s="16">
        <v>0</v>
      </c>
      <c r="K591" s="16">
        <v>0</v>
      </c>
      <c r="L591" s="16">
        <v>0</v>
      </c>
      <c r="M591" s="16">
        <f t="shared" si="38"/>
        <v>0</v>
      </c>
      <c r="N591" s="16">
        <f t="shared" si="39"/>
        <v>0</v>
      </c>
      <c r="O591" s="16">
        <f t="shared" si="40"/>
        <v>0</v>
      </c>
    </row>
    <row r="592" spans="1:15" x14ac:dyDescent="0.25">
      <c r="A592" s="11"/>
      <c r="B592" s="11"/>
      <c r="C592" s="11"/>
      <c r="D592" s="12" t="s">
        <v>330</v>
      </c>
      <c r="E592" s="11"/>
      <c r="F592" s="12" t="s">
        <v>331</v>
      </c>
      <c r="G592" s="12" t="s">
        <v>332</v>
      </c>
      <c r="H592" s="13">
        <v>20000</v>
      </c>
      <c r="I592" s="13">
        <f>+I593+I594</f>
        <v>0</v>
      </c>
      <c r="J592" s="13">
        <f>+J593+J594</f>
        <v>0</v>
      </c>
      <c r="K592" s="13">
        <f>+K593+K594</f>
        <v>0</v>
      </c>
      <c r="L592" s="13">
        <f>+L593+L594</f>
        <v>0</v>
      </c>
      <c r="M592" s="13">
        <f t="shared" si="38"/>
        <v>0</v>
      </c>
      <c r="N592" s="13">
        <f t="shared" si="39"/>
        <v>0</v>
      </c>
      <c r="O592" s="13">
        <f t="shared" si="40"/>
        <v>0</v>
      </c>
    </row>
    <row r="593" spans="1:15" x14ac:dyDescent="0.25">
      <c r="A593" s="14"/>
      <c r="B593" s="14"/>
      <c r="C593" s="14"/>
      <c r="D593" s="14"/>
      <c r="E593" s="15" t="s">
        <v>19</v>
      </c>
      <c r="F593" s="15" t="s">
        <v>20</v>
      </c>
      <c r="G593" s="15"/>
      <c r="H593" s="14"/>
      <c r="I593" s="16">
        <v>0</v>
      </c>
      <c r="J593" s="16">
        <v>0</v>
      </c>
      <c r="K593" s="16">
        <v>0</v>
      </c>
      <c r="L593" s="16">
        <v>0</v>
      </c>
      <c r="M593" s="16">
        <f t="shared" si="38"/>
        <v>0</v>
      </c>
      <c r="N593" s="16">
        <f t="shared" si="39"/>
        <v>0</v>
      </c>
      <c r="O593" s="16">
        <f t="shared" si="40"/>
        <v>0</v>
      </c>
    </row>
    <row r="594" spans="1:15" x14ac:dyDescent="0.25">
      <c r="A594" s="14"/>
      <c r="B594" s="14"/>
      <c r="C594" s="14"/>
      <c r="D594" s="14"/>
      <c r="E594" s="15" t="s">
        <v>21</v>
      </c>
      <c r="F594" s="15" t="s">
        <v>22</v>
      </c>
      <c r="G594" s="15"/>
      <c r="H594" s="14"/>
      <c r="I594" s="16">
        <v>0</v>
      </c>
      <c r="J594" s="16">
        <v>0</v>
      </c>
      <c r="K594" s="16">
        <v>0</v>
      </c>
      <c r="L594" s="16">
        <v>0</v>
      </c>
      <c r="M594" s="16">
        <f t="shared" si="38"/>
        <v>0</v>
      </c>
      <c r="N594" s="16">
        <f t="shared" si="39"/>
        <v>0</v>
      </c>
      <c r="O594" s="16">
        <f t="shared" si="40"/>
        <v>0</v>
      </c>
    </row>
    <row r="595" spans="1:15" x14ac:dyDescent="0.25">
      <c r="A595" s="8"/>
      <c r="B595" s="8"/>
      <c r="C595" s="9" t="s">
        <v>333</v>
      </c>
      <c r="D595" s="8"/>
      <c r="E595" s="8"/>
      <c r="F595" s="9" t="s">
        <v>334</v>
      </c>
      <c r="G595" s="9"/>
      <c r="H595" s="8"/>
      <c r="I595" s="10">
        <f>+I596</f>
        <v>54480.170000000006</v>
      </c>
      <c r="J595" s="10">
        <f>+J596</f>
        <v>90000</v>
      </c>
      <c r="K595" s="10">
        <f>+K596</f>
        <v>100000</v>
      </c>
      <c r="L595" s="10">
        <f>+L596</f>
        <v>99985.51999999999</v>
      </c>
      <c r="M595" s="10">
        <f t="shared" si="38"/>
        <v>99.985519999999994</v>
      </c>
      <c r="N595" s="10">
        <f t="shared" si="39"/>
        <v>111.09502222222221</v>
      </c>
      <c r="O595" s="10">
        <f t="shared" si="40"/>
        <v>183.52644641160256</v>
      </c>
    </row>
    <row r="596" spans="1:15" x14ac:dyDescent="0.25">
      <c r="A596" s="11"/>
      <c r="B596" s="11"/>
      <c r="C596" s="11"/>
      <c r="D596" s="12" t="s">
        <v>335</v>
      </c>
      <c r="E596" s="11"/>
      <c r="F596" s="12" t="s">
        <v>336</v>
      </c>
      <c r="G596" s="12" t="s">
        <v>96</v>
      </c>
      <c r="H596" s="11"/>
      <c r="I596" s="13">
        <f>+I597+I598+I599+I600</f>
        <v>54480.170000000006</v>
      </c>
      <c r="J596" s="13">
        <f>+J597+J598+J599+J600</f>
        <v>90000</v>
      </c>
      <c r="K596" s="13">
        <f>+K597+K598+K599+K600</f>
        <v>100000</v>
      </c>
      <c r="L596" s="13">
        <f>+L597+L598+L599+L600</f>
        <v>99985.51999999999</v>
      </c>
      <c r="M596" s="13">
        <f t="shared" si="38"/>
        <v>99.985519999999994</v>
      </c>
      <c r="N596" s="13">
        <f t="shared" si="39"/>
        <v>111.09502222222221</v>
      </c>
      <c r="O596" s="13">
        <f t="shared" si="40"/>
        <v>183.52644641160256</v>
      </c>
    </row>
    <row r="597" spans="1:15" x14ac:dyDescent="0.25">
      <c r="A597" s="14"/>
      <c r="B597" s="14"/>
      <c r="C597" s="14"/>
      <c r="D597" s="14"/>
      <c r="E597" s="15" t="s">
        <v>17</v>
      </c>
      <c r="F597" s="15" t="s">
        <v>18</v>
      </c>
      <c r="G597" s="15"/>
      <c r="H597" s="14"/>
      <c r="I597" s="16">
        <v>256.2</v>
      </c>
      <c r="J597" s="16">
        <v>4000</v>
      </c>
      <c r="K597" s="16">
        <v>1808.25</v>
      </c>
      <c r="L597" s="16">
        <v>1805.6</v>
      </c>
      <c r="M597" s="16">
        <f t="shared" si="38"/>
        <v>99.853449467717397</v>
      </c>
      <c r="N597" s="16">
        <f t="shared" si="39"/>
        <v>45.139999999999993</v>
      </c>
      <c r="O597" s="16">
        <f t="shared" si="40"/>
        <v>704.7619047619047</v>
      </c>
    </row>
    <row r="598" spans="1:15" x14ac:dyDescent="0.25">
      <c r="A598" s="14"/>
      <c r="B598" s="14"/>
      <c r="C598" s="14"/>
      <c r="D598" s="14"/>
      <c r="E598" s="15" t="s">
        <v>21</v>
      </c>
      <c r="F598" s="15" t="s">
        <v>22</v>
      </c>
      <c r="G598" s="15"/>
      <c r="H598" s="14"/>
      <c r="I598" s="16">
        <v>2299.16</v>
      </c>
      <c r="J598" s="16">
        <v>50000</v>
      </c>
      <c r="K598" s="16">
        <v>35056.75</v>
      </c>
      <c r="L598" s="16">
        <v>35056.75</v>
      </c>
      <c r="M598" s="16">
        <f t="shared" si="38"/>
        <v>100</v>
      </c>
      <c r="N598" s="16">
        <f t="shared" si="39"/>
        <v>70.113500000000002</v>
      </c>
      <c r="O598" s="16">
        <f t="shared" si="40"/>
        <v>1524.7633918474576</v>
      </c>
    </row>
    <row r="599" spans="1:15" x14ac:dyDescent="0.25">
      <c r="A599" s="14"/>
      <c r="B599" s="14"/>
      <c r="C599" s="14"/>
      <c r="D599" s="14"/>
      <c r="E599" s="15" t="s">
        <v>139</v>
      </c>
      <c r="F599" s="15" t="s">
        <v>140</v>
      </c>
      <c r="G599" s="15"/>
      <c r="H599" s="14"/>
      <c r="I599" s="16">
        <v>51418.51</v>
      </c>
      <c r="J599" s="16">
        <v>36000</v>
      </c>
      <c r="K599" s="16">
        <v>62300</v>
      </c>
      <c r="L599" s="16">
        <v>62290.39</v>
      </c>
      <c r="M599" s="16">
        <f t="shared" si="38"/>
        <v>99.984574638844308</v>
      </c>
      <c r="N599" s="16">
        <f t="shared" si="39"/>
        <v>173.0288611111111</v>
      </c>
      <c r="O599" s="16">
        <f t="shared" si="40"/>
        <v>121.14390323640261</v>
      </c>
    </row>
    <row r="600" spans="1:15" x14ac:dyDescent="0.25">
      <c r="A600" s="14"/>
      <c r="B600" s="14"/>
      <c r="C600" s="14"/>
      <c r="D600" s="14"/>
      <c r="E600" s="15" t="s">
        <v>111</v>
      </c>
      <c r="F600" s="15" t="s">
        <v>112</v>
      </c>
      <c r="G600" s="15"/>
      <c r="H600" s="14"/>
      <c r="I600" s="16">
        <v>506.3</v>
      </c>
      <c r="J600" s="16">
        <v>0</v>
      </c>
      <c r="K600" s="16">
        <v>835</v>
      </c>
      <c r="L600" s="16">
        <v>832.78</v>
      </c>
      <c r="M600" s="16">
        <f t="shared" si="38"/>
        <v>99.734131736526948</v>
      </c>
      <c r="N600" s="16">
        <f t="shared" si="39"/>
        <v>0</v>
      </c>
      <c r="O600" s="16">
        <f t="shared" si="40"/>
        <v>164.48350780169858</v>
      </c>
    </row>
    <row r="601" spans="1:15" x14ac:dyDescent="0.25">
      <c r="A601" s="8"/>
      <c r="B601" s="8"/>
      <c r="C601" s="9" t="s">
        <v>337</v>
      </c>
      <c r="D601" s="8"/>
      <c r="E601" s="8"/>
      <c r="F601" s="9" t="s">
        <v>338</v>
      </c>
      <c r="G601" s="9"/>
      <c r="H601" s="8"/>
      <c r="I601" s="10">
        <f t="shared" ref="I601:L602" si="41">+I602</f>
        <v>0</v>
      </c>
      <c r="J601" s="10">
        <f t="shared" si="41"/>
        <v>0</v>
      </c>
      <c r="K601" s="10">
        <f t="shared" si="41"/>
        <v>0</v>
      </c>
      <c r="L601" s="10">
        <f t="shared" si="41"/>
        <v>0</v>
      </c>
      <c r="M601" s="10">
        <f t="shared" si="38"/>
        <v>0</v>
      </c>
      <c r="N601" s="10">
        <f t="shared" si="39"/>
        <v>0</v>
      </c>
      <c r="O601" s="10">
        <f t="shared" si="40"/>
        <v>0</v>
      </c>
    </row>
    <row r="602" spans="1:15" x14ac:dyDescent="0.25">
      <c r="A602" s="11"/>
      <c r="B602" s="11"/>
      <c r="C602" s="11"/>
      <c r="D602" s="12" t="s">
        <v>16</v>
      </c>
      <c r="E602" s="11"/>
      <c r="F602" s="12"/>
      <c r="G602" s="12"/>
      <c r="H602" s="11"/>
      <c r="I602" s="13">
        <f t="shared" si="41"/>
        <v>0</v>
      </c>
      <c r="J602" s="13">
        <f t="shared" si="41"/>
        <v>0</v>
      </c>
      <c r="K602" s="13">
        <f t="shared" si="41"/>
        <v>0</v>
      </c>
      <c r="L602" s="13">
        <f t="shared" si="41"/>
        <v>0</v>
      </c>
      <c r="M602" s="13">
        <f t="shared" si="38"/>
        <v>0</v>
      </c>
      <c r="N602" s="13">
        <f t="shared" si="39"/>
        <v>0</v>
      </c>
      <c r="O602" s="13">
        <f t="shared" si="40"/>
        <v>0</v>
      </c>
    </row>
    <row r="603" spans="1:15" x14ac:dyDescent="0.25">
      <c r="A603" s="14"/>
      <c r="B603" s="14"/>
      <c r="C603" s="14"/>
      <c r="D603" s="14"/>
      <c r="E603" s="15" t="s">
        <v>19</v>
      </c>
      <c r="F603" s="15" t="s">
        <v>20</v>
      </c>
      <c r="G603" s="15"/>
      <c r="H603" s="14"/>
      <c r="I603" s="16">
        <v>0</v>
      </c>
      <c r="J603" s="16">
        <v>0</v>
      </c>
      <c r="K603" s="16">
        <v>0</v>
      </c>
      <c r="L603" s="16">
        <v>0</v>
      </c>
      <c r="M603" s="16">
        <f t="shared" si="38"/>
        <v>0</v>
      </c>
      <c r="N603" s="16">
        <f t="shared" si="39"/>
        <v>0</v>
      </c>
      <c r="O603" s="16">
        <f t="shared" si="40"/>
        <v>0</v>
      </c>
    </row>
    <row r="604" spans="1:15" x14ac:dyDescent="0.25">
      <c r="A604" s="8"/>
      <c r="B604" s="8"/>
      <c r="C604" s="9" t="s">
        <v>339</v>
      </c>
      <c r="D604" s="8"/>
      <c r="E604" s="8"/>
      <c r="F604" s="9" t="s">
        <v>340</v>
      </c>
      <c r="G604" s="9"/>
      <c r="H604" s="8"/>
      <c r="I604" s="10">
        <f>+I605</f>
        <v>138452.79999999999</v>
      </c>
      <c r="J604" s="10">
        <f>+J605</f>
        <v>160000</v>
      </c>
      <c r="K604" s="10">
        <f>+K605</f>
        <v>162100</v>
      </c>
      <c r="L604" s="10">
        <f>+L605</f>
        <v>160978.09</v>
      </c>
      <c r="M604" s="10">
        <f t="shared" si="38"/>
        <v>99.307890191239977</v>
      </c>
      <c r="N604" s="10">
        <f t="shared" si="39"/>
        <v>100.61130624999998</v>
      </c>
      <c r="O604" s="10">
        <f t="shared" si="40"/>
        <v>116.26929177308081</v>
      </c>
    </row>
    <row r="605" spans="1:15" x14ac:dyDescent="0.25">
      <c r="A605" s="11"/>
      <c r="B605" s="11"/>
      <c r="C605" s="11"/>
      <c r="D605" s="12" t="s">
        <v>16</v>
      </c>
      <c r="E605" s="11"/>
      <c r="F605" s="12"/>
      <c r="G605" s="12"/>
      <c r="H605" s="11"/>
      <c r="I605" s="13">
        <f>+I606+I607+I608+I609+I610+I611+I612+I613+I614</f>
        <v>138452.79999999999</v>
      </c>
      <c r="J605" s="13">
        <f>+J606+J607+J608+J609+J610+J611+J612+J613+J614</f>
        <v>160000</v>
      </c>
      <c r="K605" s="13">
        <f>+K606+K607+K608+K609+K610+K611+K612+K613+K614</f>
        <v>162100</v>
      </c>
      <c r="L605" s="13">
        <f>+L606+L607+L608+L609+L610+L611+L612+L613+L614</f>
        <v>160978.09</v>
      </c>
      <c r="M605" s="13">
        <f t="shared" si="38"/>
        <v>99.307890191239977</v>
      </c>
      <c r="N605" s="13">
        <f t="shared" si="39"/>
        <v>100.61130624999998</v>
      </c>
      <c r="O605" s="13">
        <f t="shared" si="40"/>
        <v>116.26929177308081</v>
      </c>
    </row>
    <row r="606" spans="1:15" x14ac:dyDescent="0.25">
      <c r="A606" s="14"/>
      <c r="B606" s="14"/>
      <c r="C606" s="14"/>
      <c r="D606" s="14"/>
      <c r="E606" s="15" t="s">
        <v>17</v>
      </c>
      <c r="F606" s="15" t="s">
        <v>18</v>
      </c>
      <c r="G606" s="15"/>
      <c r="H606" s="14"/>
      <c r="I606" s="16">
        <v>1463.21</v>
      </c>
      <c r="J606" s="16">
        <v>1500</v>
      </c>
      <c r="K606" s="16">
        <v>0</v>
      </c>
      <c r="L606" s="16">
        <v>0</v>
      </c>
      <c r="M606" s="16">
        <f t="shared" si="38"/>
        <v>0</v>
      </c>
      <c r="N606" s="16">
        <f t="shared" si="39"/>
        <v>0</v>
      </c>
      <c r="O606" s="16">
        <f t="shared" si="40"/>
        <v>0</v>
      </c>
    </row>
    <row r="607" spans="1:15" x14ac:dyDescent="0.25">
      <c r="A607" s="14"/>
      <c r="B607" s="14"/>
      <c r="C607" s="14"/>
      <c r="D607" s="14"/>
      <c r="E607" s="15" t="s">
        <v>33</v>
      </c>
      <c r="F607" s="15" t="s">
        <v>34</v>
      </c>
      <c r="G607" s="15"/>
      <c r="H607" s="14"/>
      <c r="I607" s="16">
        <v>1288.0999999999999</v>
      </c>
      <c r="J607" s="16">
        <v>1000</v>
      </c>
      <c r="K607" s="16">
        <v>675.62</v>
      </c>
      <c r="L607" s="16">
        <v>140</v>
      </c>
      <c r="M607" s="16">
        <f t="shared" si="38"/>
        <v>20.721707468695421</v>
      </c>
      <c r="N607" s="16">
        <f t="shared" si="39"/>
        <v>14.000000000000002</v>
      </c>
      <c r="O607" s="16">
        <f t="shared" si="40"/>
        <v>10.868721372564243</v>
      </c>
    </row>
    <row r="608" spans="1:15" x14ac:dyDescent="0.25">
      <c r="A608" s="14"/>
      <c r="B608" s="14"/>
      <c r="C608" s="14"/>
      <c r="D608" s="14"/>
      <c r="E608" s="15" t="s">
        <v>19</v>
      </c>
      <c r="F608" s="15" t="s">
        <v>20</v>
      </c>
      <c r="G608" s="15"/>
      <c r="H608" s="14"/>
      <c r="I608" s="16">
        <v>7300.43</v>
      </c>
      <c r="J608" s="16">
        <v>8000</v>
      </c>
      <c r="K608" s="16">
        <v>1800</v>
      </c>
      <c r="L608" s="16">
        <v>1721.37</v>
      </c>
      <c r="M608" s="16">
        <f t="shared" si="38"/>
        <v>95.631666666666661</v>
      </c>
      <c r="N608" s="16">
        <f t="shared" si="39"/>
        <v>21.517124999999997</v>
      </c>
      <c r="O608" s="16">
        <f t="shared" si="40"/>
        <v>23.579022057604824</v>
      </c>
    </row>
    <row r="609" spans="1:15" x14ac:dyDescent="0.25">
      <c r="A609" s="14"/>
      <c r="B609" s="14"/>
      <c r="C609" s="14"/>
      <c r="D609" s="14"/>
      <c r="E609" s="15" t="s">
        <v>21</v>
      </c>
      <c r="F609" s="15" t="s">
        <v>22</v>
      </c>
      <c r="G609" s="15"/>
      <c r="H609" s="14"/>
      <c r="I609" s="16">
        <v>115945.21</v>
      </c>
      <c r="J609" s="16">
        <v>143800</v>
      </c>
      <c r="K609" s="16">
        <v>149000</v>
      </c>
      <c r="L609" s="16">
        <v>148928.79</v>
      </c>
      <c r="M609" s="16">
        <f t="shared" si="38"/>
        <v>99.95220805369128</v>
      </c>
      <c r="N609" s="16">
        <f t="shared" si="39"/>
        <v>103.56661335187762</v>
      </c>
      <c r="O609" s="16">
        <f t="shared" si="40"/>
        <v>128.44755725570724</v>
      </c>
    </row>
    <row r="610" spans="1:15" x14ac:dyDescent="0.25">
      <c r="A610" s="14"/>
      <c r="B610" s="14"/>
      <c r="C610" s="14"/>
      <c r="D610" s="14"/>
      <c r="E610" s="15" t="s">
        <v>25</v>
      </c>
      <c r="F610" s="15" t="s">
        <v>26</v>
      </c>
      <c r="G610" s="15"/>
      <c r="H610" s="14"/>
      <c r="I610" s="16">
        <v>3644.02</v>
      </c>
      <c r="J610" s="16">
        <v>5000</v>
      </c>
      <c r="K610" s="16">
        <v>3114.38</v>
      </c>
      <c r="L610" s="16">
        <v>3114.38</v>
      </c>
      <c r="M610" s="16">
        <f t="shared" si="38"/>
        <v>100</v>
      </c>
      <c r="N610" s="16">
        <f t="shared" si="39"/>
        <v>62.287599999999998</v>
      </c>
      <c r="O610" s="16">
        <f t="shared" si="40"/>
        <v>85.46550238472895</v>
      </c>
    </row>
    <row r="611" spans="1:15" x14ac:dyDescent="0.25">
      <c r="A611" s="14"/>
      <c r="B611" s="14"/>
      <c r="C611" s="14"/>
      <c r="D611" s="14"/>
      <c r="E611" s="15" t="s">
        <v>322</v>
      </c>
      <c r="F611" s="15" t="s">
        <v>323</v>
      </c>
      <c r="G611" s="15"/>
      <c r="H611" s="14"/>
      <c r="I611" s="16">
        <v>689.9</v>
      </c>
      <c r="J611" s="16">
        <v>700</v>
      </c>
      <c r="K611" s="16">
        <v>700</v>
      </c>
      <c r="L611" s="16">
        <v>269.3</v>
      </c>
      <c r="M611" s="16">
        <f t="shared" si="38"/>
        <v>38.471428571428575</v>
      </c>
      <c r="N611" s="16">
        <f t="shared" si="39"/>
        <v>38.471428571428575</v>
      </c>
      <c r="O611" s="16">
        <f t="shared" si="40"/>
        <v>39.034642701840852</v>
      </c>
    </row>
    <row r="612" spans="1:15" x14ac:dyDescent="0.25">
      <c r="A612" s="14"/>
      <c r="B612" s="14"/>
      <c r="C612" s="14"/>
      <c r="D612" s="14"/>
      <c r="E612" s="15" t="s">
        <v>341</v>
      </c>
      <c r="F612" s="15" t="s">
        <v>342</v>
      </c>
      <c r="G612" s="15"/>
      <c r="H612" s="14"/>
      <c r="I612" s="16">
        <v>191.93</v>
      </c>
      <c r="J612" s="16">
        <v>0</v>
      </c>
      <c r="K612" s="16">
        <v>0</v>
      </c>
      <c r="L612" s="16">
        <v>0</v>
      </c>
      <c r="M612" s="16">
        <f t="shared" si="38"/>
        <v>0</v>
      </c>
      <c r="N612" s="16">
        <f t="shared" si="39"/>
        <v>0</v>
      </c>
      <c r="O612" s="16">
        <f t="shared" si="40"/>
        <v>0</v>
      </c>
    </row>
    <row r="613" spans="1:15" x14ac:dyDescent="0.25">
      <c r="A613" s="14"/>
      <c r="B613" s="14"/>
      <c r="C613" s="14"/>
      <c r="D613" s="14"/>
      <c r="E613" s="15" t="s">
        <v>139</v>
      </c>
      <c r="F613" s="15" t="s">
        <v>140</v>
      </c>
      <c r="G613" s="15"/>
      <c r="H613" s="14"/>
      <c r="I613" s="16">
        <v>0</v>
      </c>
      <c r="J613" s="16">
        <v>0</v>
      </c>
      <c r="K613" s="16">
        <v>6810</v>
      </c>
      <c r="L613" s="16">
        <v>6804.25</v>
      </c>
      <c r="M613" s="16">
        <f t="shared" si="38"/>
        <v>99.915565345080765</v>
      </c>
      <c r="N613" s="16">
        <f t="shared" si="39"/>
        <v>0</v>
      </c>
      <c r="O613" s="16">
        <f t="shared" si="40"/>
        <v>0</v>
      </c>
    </row>
    <row r="614" spans="1:15" x14ac:dyDescent="0.25">
      <c r="A614" s="14"/>
      <c r="B614" s="14"/>
      <c r="C614" s="14"/>
      <c r="D614" s="14"/>
      <c r="E614" s="15" t="s">
        <v>111</v>
      </c>
      <c r="F614" s="15" t="s">
        <v>112</v>
      </c>
      <c r="G614" s="15"/>
      <c r="H614" s="14"/>
      <c r="I614" s="16">
        <v>7930</v>
      </c>
      <c r="J614" s="16">
        <v>0</v>
      </c>
      <c r="K614" s="16">
        <v>0</v>
      </c>
      <c r="L614" s="16">
        <v>0</v>
      </c>
      <c r="M614" s="16">
        <f t="shared" si="38"/>
        <v>0</v>
      </c>
      <c r="N614" s="16">
        <f t="shared" si="39"/>
        <v>0</v>
      </c>
      <c r="O614" s="16">
        <f t="shared" si="40"/>
        <v>0</v>
      </c>
    </row>
    <row r="615" spans="1:15" x14ac:dyDescent="0.25">
      <c r="A615" s="8"/>
      <c r="B615" s="8"/>
      <c r="C615" s="9" t="s">
        <v>343</v>
      </c>
      <c r="D615" s="8"/>
      <c r="E615" s="8"/>
      <c r="F615" s="9" t="s">
        <v>344</v>
      </c>
      <c r="G615" s="9"/>
      <c r="H615" s="8"/>
      <c r="I615" s="10">
        <f>+I616</f>
        <v>28876.699999999997</v>
      </c>
      <c r="J615" s="10">
        <f>+J616</f>
        <v>45000</v>
      </c>
      <c r="K615" s="10">
        <f>+K616</f>
        <v>58600</v>
      </c>
      <c r="L615" s="10">
        <f>+L616</f>
        <v>52890.37</v>
      </c>
      <c r="M615" s="10">
        <f t="shared" si="38"/>
        <v>90.256604095563148</v>
      </c>
      <c r="N615" s="10">
        <f t="shared" si="39"/>
        <v>117.53415555555556</v>
      </c>
      <c r="O615" s="10">
        <f t="shared" si="40"/>
        <v>183.15932914772119</v>
      </c>
    </row>
    <row r="616" spans="1:15" x14ac:dyDescent="0.25">
      <c r="A616" s="11"/>
      <c r="B616" s="11"/>
      <c r="C616" s="11"/>
      <c r="D616" s="12" t="s">
        <v>16</v>
      </c>
      <c r="E616" s="11"/>
      <c r="F616" s="12"/>
      <c r="G616" s="12"/>
      <c r="H616" s="11"/>
      <c r="I616" s="13">
        <f>+I617+I618+I619+I620+I621+I622</f>
        <v>28876.699999999997</v>
      </c>
      <c r="J616" s="13">
        <f>+J617+J618+J619+J620+J621+J622</f>
        <v>45000</v>
      </c>
      <c r="K616" s="13">
        <f>+K617+K618+K619+K620+K621+K622</f>
        <v>58600</v>
      </c>
      <c r="L616" s="13">
        <f>+L617+L618+L619+L620+L621+L622</f>
        <v>52890.37</v>
      </c>
      <c r="M616" s="13">
        <f t="shared" si="38"/>
        <v>90.256604095563148</v>
      </c>
      <c r="N616" s="13">
        <f t="shared" si="39"/>
        <v>117.53415555555556</v>
      </c>
      <c r="O616" s="13">
        <f t="shared" si="40"/>
        <v>183.15932914772119</v>
      </c>
    </row>
    <row r="617" spans="1:15" x14ac:dyDescent="0.25">
      <c r="A617" s="14"/>
      <c r="B617" s="14"/>
      <c r="C617" s="14"/>
      <c r="D617" s="14"/>
      <c r="E617" s="15" t="s">
        <v>17</v>
      </c>
      <c r="F617" s="15" t="s">
        <v>18</v>
      </c>
      <c r="G617" s="15"/>
      <c r="H617" s="14"/>
      <c r="I617" s="16">
        <v>790</v>
      </c>
      <c r="J617" s="16">
        <v>2000</v>
      </c>
      <c r="K617" s="16">
        <v>2000</v>
      </c>
      <c r="L617" s="16">
        <v>1922.18</v>
      </c>
      <c r="M617" s="16">
        <f t="shared" si="38"/>
        <v>96.108999999999995</v>
      </c>
      <c r="N617" s="16">
        <f t="shared" si="39"/>
        <v>96.108999999999995</v>
      </c>
      <c r="O617" s="16">
        <f t="shared" si="40"/>
        <v>243.31392405063292</v>
      </c>
    </row>
    <row r="618" spans="1:15" x14ac:dyDescent="0.25">
      <c r="A618" s="14"/>
      <c r="B618" s="14"/>
      <c r="C618" s="14"/>
      <c r="D618" s="14"/>
      <c r="E618" s="15" t="s">
        <v>33</v>
      </c>
      <c r="F618" s="15" t="s">
        <v>34</v>
      </c>
      <c r="G618" s="15"/>
      <c r="H618" s="14"/>
      <c r="I618" s="16">
        <v>636.29999999999995</v>
      </c>
      <c r="J618" s="16">
        <v>0</v>
      </c>
      <c r="K618" s="16">
        <v>0</v>
      </c>
      <c r="L618" s="16">
        <v>0</v>
      </c>
      <c r="M618" s="16">
        <f t="shared" si="38"/>
        <v>0</v>
      </c>
      <c r="N618" s="16">
        <f t="shared" si="39"/>
        <v>0</v>
      </c>
      <c r="O618" s="16">
        <f t="shared" si="40"/>
        <v>0</v>
      </c>
    </row>
    <row r="619" spans="1:15" x14ac:dyDescent="0.25">
      <c r="A619" s="14"/>
      <c r="B619" s="14"/>
      <c r="C619" s="14"/>
      <c r="D619" s="14"/>
      <c r="E619" s="15" t="s">
        <v>19</v>
      </c>
      <c r="F619" s="15" t="s">
        <v>20</v>
      </c>
      <c r="G619" s="15"/>
      <c r="H619" s="14"/>
      <c r="I619" s="16">
        <v>0</v>
      </c>
      <c r="J619" s="16">
        <v>0</v>
      </c>
      <c r="K619" s="16">
        <v>1000</v>
      </c>
      <c r="L619" s="16">
        <v>469.37</v>
      </c>
      <c r="M619" s="16">
        <f t="shared" si="38"/>
        <v>46.936999999999998</v>
      </c>
      <c r="N619" s="16">
        <f t="shared" si="39"/>
        <v>0</v>
      </c>
      <c r="O619" s="16">
        <f t="shared" si="40"/>
        <v>0</v>
      </c>
    </row>
    <row r="620" spans="1:15" x14ac:dyDescent="0.25">
      <c r="A620" s="14"/>
      <c r="B620" s="14"/>
      <c r="C620" s="14"/>
      <c r="D620" s="14"/>
      <c r="E620" s="15" t="s">
        <v>21</v>
      </c>
      <c r="F620" s="15" t="s">
        <v>22</v>
      </c>
      <c r="G620" s="15"/>
      <c r="H620" s="14"/>
      <c r="I620" s="16">
        <v>26697.1</v>
      </c>
      <c r="J620" s="16">
        <v>43000</v>
      </c>
      <c r="K620" s="16">
        <v>54600</v>
      </c>
      <c r="L620" s="16">
        <v>50121.94</v>
      </c>
      <c r="M620" s="16">
        <f t="shared" si="38"/>
        <v>91.79842490842492</v>
      </c>
      <c r="N620" s="16">
        <f t="shared" si="39"/>
        <v>116.5626511627907</v>
      </c>
      <c r="O620" s="16">
        <f t="shared" si="40"/>
        <v>187.74301328608726</v>
      </c>
    </row>
    <row r="621" spans="1:15" x14ac:dyDescent="0.25">
      <c r="A621" s="14"/>
      <c r="B621" s="14"/>
      <c r="C621" s="14"/>
      <c r="D621" s="14"/>
      <c r="E621" s="15" t="s">
        <v>25</v>
      </c>
      <c r="F621" s="15" t="s">
        <v>26</v>
      </c>
      <c r="G621" s="15"/>
      <c r="H621" s="14"/>
      <c r="I621" s="16">
        <v>0</v>
      </c>
      <c r="J621" s="16">
        <v>0</v>
      </c>
      <c r="K621" s="16">
        <v>1000</v>
      </c>
      <c r="L621" s="16">
        <v>376.88</v>
      </c>
      <c r="M621" s="16">
        <f t="shared" si="38"/>
        <v>37.688000000000002</v>
      </c>
      <c r="N621" s="16">
        <f t="shared" si="39"/>
        <v>0</v>
      </c>
      <c r="O621" s="16">
        <f t="shared" si="40"/>
        <v>0</v>
      </c>
    </row>
    <row r="622" spans="1:15" x14ac:dyDescent="0.25">
      <c r="A622" s="14"/>
      <c r="B622" s="14"/>
      <c r="C622" s="14"/>
      <c r="D622" s="14"/>
      <c r="E622" s="15" t="s">
        <v>63</v>
      </c>
      <c r="F622" s="15" t="s">
        <v>64</v>
      </c>
      <c r="G622" s="15"/>
      <c r="H622" s="14"/>
      <c r="I622" s="16">
        <v>753.3</v>
      </c>
      <c r="J622" s="16">
        <v>0</v>
      </c>
      <c r="K622" s="16">
        <v>0</v>
      </c>
      <c r="L622" s="16">
        <v>0</v>
      </c>
      <c r="M622" s="16">
        <f t="shared" si="38"/>
        <v>0</v>
      </c>
      <c r="N622" s="16">
        <f t="shared" si="39"/>
        <v>0</v>
      </c>
      <c r="O622" s="16">
        <f t="shared" si="40"/>
        <v>0</v>
      </c>
    </row>
    <row r="623" spans="1:15" x14ac:dyDescent="0.25">
      <c r="A623" s="8"/>
      <c r="B623" s="8"/>
      <c r="C623" s="9" t="s">
        <v>345</v>
      </c>
      <c r="D623" s="8"/>
      <c r="E623" s="8"/>
      <c r="F623" s="9" t="s">
        <v>346</v>
      </c>
      <c r="G623" s="9"/>
      <c r="H623" s="8"/>
      <c r="I623" s="10">
        <f t="shared" ref="I623:L624" si="42">+I624</f>
        <v>0</v>
      </c>
      <c r="J623" s="10">
        <f t="shared" si="42"/>
        <v>40000</v>
      </c>
      <c r="K623" s="10">
        <f t="shared" si="42"/>
        <v>40000</v>
      </c>
      <c r="L623" s="10">
        <f t="shared" si="42"/>
        <v>5720.43</v>
      </c>
      <c r="M623" s="10">
        <f t="shared" si="38"/>
        <v>14.301075000000003</v>
      </c>
      <c r="N623" s="10">
        <f t="shared" si="39"/>
        <v>14.301075000000003</v>
      </c>
      <c r="O623" s="10">
        <f t="shared" si="40"/>
        <v>0</v>
      </c>
    </row>
    <row r="624" spans="1:15" x14ac:dyDescent="0.25">
      <c r="A624" s="11"/>
      <c r="B624" s="11"/>
      <c r="C624" s="11"/>
      <c r="D624" s="12" t="s">
        <v>16</v>
      </c>
      <c r="E624" s="11"/>
      <c r="F624" s="12"/>
      <c r="G624" s="12"/>
      <c r="H624" s="11"/>
      <c r="I624" s="13">
        <f t="shared" si="42"/>
        <v>0</v>
      </c>
      <c r="J624" s="13">
        <f t="shared" si="42"/>
        <v>40000</v>
      </c>
      <c r="K624" s="13">
        <f t="shared" si="42"/>
        <v>40000</v>
      </c>
      <c r="L624" s="13">
        <f t="shared" si="42"/>
        <v>5720.43</v>
      </c>
      <c r="M624" s="13">
        <f t="shared" si="38"/>
        <v>14.301075000000003</v>
      </c>
      <c r="N624" s="13">
        <f t="shared" si="39"/>
        <v>14.301075000000003</v>
      </c>
      <c r="O624" s="13">
        <f t="shared" si="40"/>
        <v>0</v>
      </c>
    </row>
    <row r="625" spans="1:15" x14ac:dyDescent="0.25">
      <c r="A625" s="14"/>
      <c r="B625" s="14"/>
      <c r="C625" s="14"/>
      <c r="D625" s="14"/>
      <c r="E625" s="15" t="s">
        <v>111</v>
      </c>
      <c r="F625" s="15" t="s">
        <v>112</v>
      </c>
      <c r="G625" s="15"/>
      <c r="H625" s="14"/>
      <c r="I625" s="16">
        <v>0</v>
      </c>
      <c r="J625" s="16">
        <v>40000</v>
      </c>
      <c r="K625" s="16">
        <v>40000</v>
      </c>
      <c r="L625" s="16">
        <v>5720.43</v>
      </c>
      <c r="M625" s="16">
        <f t="shared" si="38"/>
        <v>14.301075000000003</v>
      </c>
      <c r="N625" s="16">
        <f t="shared" si="39"/>
        <v>14.301075000000003</v>
      </c>
      <c r="O625" s="16">
        <f t="shared" si="40"/>
        <v>0</v>
      </c>
    </row>
    <row r="626" spans="1:15" x14ac:dyDescent="0.25">
      <c r="A626" s="8"/>
      <c r="B626" s="8"/>
      <c r="C626" s="9" t="s">
        <v>347</v>
      </c>
      <c r="D626" s="8"/>
      <c r="E626" s="8"/>
      <c r="F626" s="9" t="s">
        <v>348</v>
      </c>
      <c r="G626" s="9"/>
      <c r="H626" s="8"/>
      <c r="I626" s="10">
        <f t="shared" ref="I626:L627" si="43">+I627</f>
        <v>11392.07</v>
      </c>
      <c r="J626" s="10">
        <f t="shared" si="43"/>
        <v>20000</v>
      </c>
      <c r="K626" s="10">
        <f t="shared" si="43"/>
        <v>20000</v>
      </c>
      <c r="L626" s="10">
        <f t="shared" si="43"/>
        <v>15118.07</v>
      </c>
      <c r="M626" s="10">
        <f t="shared" si="38"/>
        <v>75.590350000000001</v>
      </c>
      <c r="N626" s="10">
        <f t="shared" si="39"/>
        <v>75.590350000000001</v>
      </c>
      <c r="O626" s="10">
        <f t="shared" si="40"/>
        <v>132.70696194809199</v>
      </c>
    </row>
    <row r="627" spans="1:15" x14ac:dyDescent="0.25">
      <c r="A627" s="11"/>
      <c r="B627" s="11"/>
      <c r="C627" s="11"/>
      <c r="D627" s="12" t="s">
        <v>16</v>
      </c>
      <c r="E627" s="11"/>
      <c r="F627" s="12"/>
      <c r="G627" s="12"/>
      <c r="H627" s="11"/>
      <c r="I627" s="13">
        <f t="shared" si="43"/>
        <v>11392.07</v>
      </c>
      <c r="J627" s="13">
        <f t="shared" si="43"/>
        <v>20000</v>
      </c>
      <c r="K627" s="13">
        <f t="shared" si="43"/>
        <v>20000</v>
      </c>
      <c r="L627" s="13">
        <f t="shared" si="43"/>
        <v>15118.07</v>
      </c>
      <c r="M627" s="13">
        <f t="shared" si="38"/>
        <v>75.590350000000001</v>
      </c>
      <c r="N627" s="13">
        <f t="shared" si="39"/>
        <v>75.590350000000001</v>
      </c>
      <c r="O627" s="13">
        <f t="shared" si="40"/>
        <v>132.70696194809199</v>
      </c>
    </row>
    <row r="628" spans="1:15" x14ac:dyDescent="0.25">
      <c r="A628" s="14"/>
      <c r="B628" s="14"/>
      <c r="C628" s="14"/>
      <c r="D628" s="14"/>
      <c r="E628" s="15" t="s">
        <v>33</v>
      </c>
      <c r="F628" s="15" t="s">
        <v>34</v>
      </c>
      <c r="G628" s="15"/>
      <c r="H628" s="14"/>
      <c r="I628" s="16">
        <v>11392.07</v>
      </c>
      <c r="J628" s="16">
        <v>20000</v>
      </c>
      <c r="K628" s="16">
        <v>20000</v>
      </c>
      <c r="L628" s="16">
        <v>15118.07</v>
      </c>
      <c r="M628" s="16">
        <f t="shared" si="38"/>
        <v>75.590350000000001</v>
      </c>
      <c r="N628" s="16">
        <f t="shared" si="39"/>
        <v>75.590350000000001</v>
      </c>
      <c r="O628" s="16">
        <f t="shared" si="40"/>
        <v>132.70696194809199</v>
      </c>
    </row>
    <row r="629" spans="1:15" x14ac:dyDescent="0.25">
      <c r="A629" s="8"/>
      <c r="B629" s="8"/>
      <c r="C629" s="9" t="s">
        <v>349</v>
      </c>
      <c r="D629" s="8"/>
      <c r="E629" s="8"/>
      <c r="F629" s="9" t="s">
        <v>350</v>
      </c>
      <c r="G629" s="9"/>
      <c r="H629" s="8"/>
      <c r="I629" s="10">
        <f t="shared" ref="I629:L630" si="44">+I630</f>
        <v>31483.75</v>
      </c>
      <c r="J629" s="10">
        <f t="shared" si="44"/>
        <v>40000</v>
      </c>
      <c r="K629" s="10">
        <f t="shared" si="44"/>
        <v>40000</v>
      </c>
      <c r="L629" s="10">
        <f t="shared" si="44"/>
        <v>29446.48</v>
      </c>
      <c r="M629" s="10">
        <f t="shared" si="38"/>
        <v>73.616199999999992</v>
      </c>
      <c r="N629" s="10">
        <f t="shared" si="39"/>
        <v>73.616199999999992</v>
      </c>
      <c r="O629" s="10">
        <f t="shared" si="40"/>
        <v>93.529138047405397</v>
      </c>
    </row>
    <row r="630" spans="1:15" x14ac:dyDescent="0.25">
      <c r="A630" s="11"/>
      <c r="B630" s="11"/>
      <c r="C630" s="11"/>
      <c r="D630" s="12" t="s">
        <v>16</v>
      </c>
      <c r="E630" s="11"/>
      <c r="F630" s="12"/>
      <c r="G630" s="12"/>
      <c r="H630" s="11"/>
      <c r="I630" s="13">
        <f t="shared" si="44"/>
        <v>31483.75</v>
      </c>
      <c r="J630" s="13">
        <f t="shared" si="44"/>
        <v>40000</v>
      </c>
      <c r="K630" s="13">
        <f t="shared" si="44"/>
        <v>40000</v>
      </c>
      <c r="L630" s="13">
        <f t="shared" si="44"/>
        <v>29446.48</v>
      </c>
      <c r="M630" s="13">
        <f t="shared" si="38"/>
        <v>73.616199999999992</v>
      </c>
      <c r="N630" s="13">
        <f t="shared" si="39"/>
        <v>73.616199999999992</v>
      </c>
      <c r="O630" s="13">
        <f t="shared" si="40"/>
        <v>93.529138047405397</v>
      </c>
    </row>
    <row r="631" spans="1:15" x14ac:dyDescent="0.25">
      <c r="A631" s="14"/>
      <c r="B631" s="14"/>
      <c r="C631" s="14"/>
      <c r="D631" s="14"/>
      <c r="E631" s="15" t="s">
        <v>33</v>
      </c>
      <c r="F631" s="15" t="s">
        <v>34</v>
      </c>
      <c r="G631" s="15"/>
      <c r="H631" s="14"/>
      <c r="I631" s="16">
        <v>31483.75</v>
      </c>
      <c r="J631" s="16">
        <v>40000</v>
      </c>
      <c r="K631" s="16">
        <v>40000</v>
      </c>
      <c r="L631" s="16">
        <v>29446.48</v>
      </c>
      <c r="M631" s="16">
        <f t="shared" si="38"/>
        <v>73.616199999999992</v>
      </c>
      <c r="N631" s="16">
        <f t="shared" si="39"/>
        <v>73.616199999999992</v>
      </c>
      <c r="O631" s="16">
        <f t="shared" si="40"/>
        <v>93.529138047405397</v>
      </c>
    </row>
    <row r="632" spans="1:15" x14ac:dyDescent="0.25">
      <c r="A632" s="8"/>
      <c r="B632" s="8"/>
      <c r="C632" s="9" t="s">
        <v>351</v>
      </c>
      <c r="D632" s="8"/>
      <c r="E632" s="8"/>
      <c r="F632" s="9" t="s">
        <v>352</v>
      </c>
      <c r="G632" s="9"/>
      <c r="H632" s="8"/>
      <c r="I632" s="10">
        <f>+I633</f>
        <v>17035.739999999998</v>
      </c>
      <c r="J632" s="10">
        <f>+J633</f>
        <v>25000</v>
      </c>
      <c r="K632" s="10">
        <f>+K633</f>
        <v>25000</v>
      </c>
      <c r="L632" s="10">
        <f>+L633</f>
        <v>18897.739999999998</v>
      </c>
      <c r="M632" s="10">
        <f t="shared" si="38"/>
        <v>75.590959999999995</v>
      </c>
      <c r="N632" s="10">
        <f t="shared" si="39"/>
        <v>75.590959999999995</v>
      </c>
      <c r="O632" s="10">
        <f t="shared" si="40"/>
        <v>110.92996253758275</v>
      </c>
    </row>
    <row r="633" spans="1:15" x14ac:dyDescent="0.25">
      <c r="A633" s="11"/>
      <c r="B633" s="11"/>
      <c r="C633" s="11"/>
      <c r="D633" s="12" t="s">
        <v>353</v>
      </c>
      <c r="E633" s="11"/>
      <c r="F633" s="12" t="s">
        <v>354</v>
      </c>
      <c r="G633" s="12" t="s">
        <v>96</v>
      </c>
      <c r="H633" s="11"/>
      <c r="I633" s="13">
        <f>+I634+I635+I636+I637+I638</f>
        <v>17035.739999999998</v>
      </c>
      <c r="J633" s="13">
        <f>+J634+J635+J636+J637+J638</f>
        <v>25000</v>
      </c>
      <c r="K633" s="13">
        <f>+K634+K635+K636+K637+K638</f>
        <v>25000</v>
      </c>
      <c r="L633" s="13">
        <f>+L634+L635+L636+L637+L638</f>
        <v>18897.739999999998</v>
      </c>
      <c r="M633" s="13">
        <f t="shared" si="38"/>
        <v>75.590959999999995</v>
      </c>
      <c r="N633" s="13">
        <f t="shared" si="39"/>
        <v>75.590959999999995</v>
      </c>
      <c r="O633" s="13">
        <f t="shared" si="40"/>
        <v>110.92996253758275</v>
      </c>
    </row>
    <row r="634" spans="1:15" x14ac:dyDescent="0.25">
      <c r="A634" s="14"/>
      <c r="B634" s="14"/>
      <c r="C634" s="14"/>
      <c r="D634" s="14"/>
      <c r="E634" s="15" t="s">
        <v>17</v>
      </c>
      <c r="F634" s="15" t="s">
        <v>18</v>
      </c>
      <c r="G634" s="15"/>
      <c r="H634" s="14"/>
      <c r="I634" s="16">
        <v>2022.09</v>
      </c>
      <c r="J634" s="16">
        <v>600</v>
      </c>
      <c r="K634" s="16">
        <v>600</v>
      </c>
      <c r="L634" s="16">
        <v>0</v>
      </c>
      <c r="M634" s="16">
        <f t="shared" si="38"/>
        <v>0</v>
      </c>
      <c r="N634" s="16">
        <f t="shared" si="39"/>
        <v>0</v>
      </c>
      <c r="O634" s="16">
        <f t="shared" si="40"/>
        <v>0</v>
      </c>
    </row>
    <row r="635" spans="1:15" x14ac:dyDescent="0.25">
      <c r="A635" s="14"/>
      <c r="B635" s="14"/>
      <c r="C635" s="14"/>
      <c r="D635" s="14"/>
      <c r="E635" s="15" t="s">
        <v>21</v>
      </c>
      <c r="F635" s="15" t="s">
        <v>22</v>
      </c>
      <c r="G635" s="15"/>
      <c r="H635" s="14"/>
      <c r="I635" s="16">
        <v>14804.97</v>
      </c>
      <c r="J635" s="16">
        <v>14200</v>
      </c>
      <c r="K635" s="16">
        <v>4800</v>
      </c>
      <c r="L635" s="16">
        <v>0</v>
      </c>
      <c r="M635" s="16">
        <f t="shared" si="38"/>
        <v>0</v>
      </c>
      <c r="N635" s="16">
        <f t="shared" si="39"/>
        <v>0</v>
      </c>
      <c r="O635" s="16">
        <f t="shared" si="40"/>
        <v>0</v>
      </c>
    </row>
    <row r="636" spans="1:15" x14ac:dyDescent="0.25">
      <c r="A636" s="14"/>
      <c r="B636" s="14"/>
      <c r="C636" s="14"/>
      <c r="D636" s="14"/>
      <c r="E636" s="15" t="s">
        <v>23</v>
      </c>
      <c r="F636" s="15" t="s">
        <v>24</v>
      </c>
      <c r="G636" s="15"/>
      <c r="H636" s="14"/>
      <c r="I636" s="16">
        <v>208.68</v>
      </c>
      <c r="J636" s="16">
        <v>0</v>
      </c>
      <c r="K636" s="16">
        <v>0</v>
      </c>
      <c r="L636" s="16">
        <v>0</v>
      </c>
      <c r="M636" s="16">
        <f t="shared" si="38"/>
        <v>0</v>
      </c>
      <c r="N636" s="16">
        <f t="shared" si="39"/>
        <v>0</v>
      </c>
      <c r="O636" s="16">
        <f t="shared" si="40"/>
        <v>0</v>
      </c>
    </row>
    <row r="637" spans="1:15" x14ac:dyDescent="0.25">
      <c r="A637" s="14"/>
      <c r="B637" s="14"/>
      <c r="C637" s="14"/>
      <c r="D637" s="14"/>
      <c r="E637" s="15" t="s">
        <v>139</v>
      </c>
      <c r="F637" s="15" t="s">
        <v>140</v>
      </c>
      <c r="G637" s="15"/>
      <c r="H637" s="14"/>
      <c r="I637" s="16">
        <v>0</v>
      </c>
      <c r="J637" s="16">
        <v>10000</v>
      </c>
      <c r="K637" s="16">
        <v>18000</v>
      </c>
      <c r="L637" s="16">
        <v>17311.87</v>
      </c>
      <c r="M637" s="16">
        <f t="shared" si="38"/>
        <v>96.17705555555554</v>
      </c>
      <c r="N637" s="16">
        <f t="shared" si="39"/>
        <v>173.11869999999999</v>
      </c>
      <c r="O637" s="16">
        <f t="shared" si="40"/>
        <v>0</v>
      </c>
    </row>
    <row r="638" spans="1:15" x14ac:dyDescent="0.25">
      <c r="A638" s="14"/>
      <c r="B638" s="14"/>
      <c r="C638" s="14"/>
      <c r="D638" s="14"/>
      <c r="E638" s="15" t="s">
        <v>111</v>
      </c>
      <c r="F638" s="15" t="s">
        <v>112</v>
      </c>
      <c r="G638" s="15"/>
      <c r="H638" s="14"/>
      <c r="I638" s="16">
        <v>0</v>
      </c>
      <c r="J638" s="16">
        <v>200</v>
      </c>
      <c r="K638" s="16">
        <v>1600</v>
      </c>
      <c r="L638" s="16">
        <v>1585.87</v>
      </c>
      <c r="M638" s="16">
        <f t="shared" si="38"/>
        <v>99.116874999999993</v>
      </c>
      <c r="N638" s="16">
        <f t="shared" si="39"/>
        <v>792.93499999999995</v>
      </c>
      <c r="O638" s="16">
        <f t="shared" si="40"/>
        <v>0</v>
      </c>
    </row>
    <row r="639" spans="1:15" x14ac:dyDescent="0.25">
      <c r="A639" s="8"/>
      <c r="B639" s="8"/>
      <c r="C639" s="9" t="s">
        <v>355</v>
      </c>
      <c r="D639" s="8"/>
      <c r="E639" s="8"/>
      <c r="F639" s="9" t="s">
        <v>356</v>
      </c>
      <c r="G639" s="9"/>
      <c r="H639" s="8"/>
      <c r="I639" s="10">
        <f t="shared" ref="I639:L640" si="45">+I640</f>
        <v>6758.16</v>
      </c>
      <c r="J639" s="10">
        <f t="shared" si="45"/>
        <v>20000</v>
      </c>
      <c r="K639" s="10">
        <f t="shared" si="45"/>
        <v>20000</v>
      </c>
      <c r="L639" s="10">
        <f t="shared" si="45"/>
        <v>7321.33</v>
      </c>
      <c r="M639" s="10">
        <f t="shared" si="38"/>
        <v>36.606650000000002</v>
      </c>
      <c r="N639" s="10">
        <f t="shared" si="39"/>
        <v>36.606650000000002</v>
      </c>
      <c r="O639" s="10">
        <f t="shared" si="40"/>
        <v>108.3331853640636</v>
      </c>
    </row>
    <row r="640" spans="1:15" x14ac:dyDescent="0.25">
      <c r="A640" s="11"/>
      <c r="B640" s="11"/>
      <c r="C640" s="11"/>
      <c r="D640" s="12" t="s">
        <v>16</v>
      </c>
      <c r="E640" s="11"/>
      <c r="F640" s="12"/>
      <c r="G640" s="12"/>
      <c r="H640" s="11"/>
      <c r="I640" s="13">
        <f t="shared" si="45"/>
        <v>6758.16</v>
      </c>
      <c r="J640" s="13">
        <f t="shared" si="45"/>
        <v>20000</v>
      </c>
      <c r="K640" s="13">
        <f t="shared" si="45"/>
        <v>20000</v>
      </c>
      <c r="L640" s="13">
        <f t="shared" si="45"/>
        <v>7321.33</v>
      </c>
      <c r="M640" s="13">
        <f t="shared" si="38"/>
        <v>36.606650000000002</v>
      </c>
      <c r="N640" s="13">
        <f t="shared" si="39"/>
        <v>36.606650000000002</v>
      </c>
      <c r="O640" s="13">
        <f t="shared" si="40"/>
        <v>108.3331853640636</v>
      </c>
    </row>
    <row r="641" spans="1:15" x14ac:dyDescent="0.25">
      <c r="A641" s="14"/>
      <c r="B641" s="14"/>
      <c r="C641" s="14"/>
      <c r="D641" s="14"/>
      <c r="E641" s="15" t="s">
        <v>21</v>
      </c>
      <c r="F641" s="15" t="s">
        <v>22</v>
      </c>
      <c r="G641" s="15"/>
      <c r="H641" s="14"/>
      <c r="I641" s="16">
        <v>6758.16</v>
      </c>
      <c r="J641" s="16">
        <v>20000</v>
      </c>
      <c r="K641" s="16">
        <v>20000</v>
      </c>
      <c r="L641" s="16">
        <v>7321.33</v>
      </c>
      <c r="M641" s="16">
        <f t="shared" si="38"/>
        <v>36.606650000000002</v>
      </c>
      <c r="N641" s="16">
        <f t="shared" si="39"/>
        <v>36.606650000000002</v>
      </c>
      <c r="O641" s="16">
        <f t="shared" si="40"/>
        <v>108.3331853640636</v>
      </c>
    </row>
    <row r="642" spans="1:15" x14ac:dyDescent="0.25">
      <c r="A642" s="8"/>
      <c r="B642" s="8"/>
      <c r="C642" s="9" t="s">
        <v>357</v>
      </c>
      <c r="D642" s="8"/>
      <c r="E642" s="8"/>
      <c r="F642" s="9" t="s">
        <v>358</v>
      </c>
      <c r="G642" s="9"/>
      <c r="H642" s="8"/>
      <c r="I642" s="10">
        <f>+I643+I646+I657+I660+I663+I665+I668+I671+I673+I679+I684+I692</f>
        <v>243214.59999999998</v>
      </c>
      <c r="J642" s="10">
        <f>+J643+J646+J657+J660+J663+J665+J668+J671+J673+J679+J684+J692</f>
        <v>876020</v>
      </c>
      <c r="K642" s="10">
        <f>+K643+K646+K657+K660+K663+K665+K668+K671+K673+K679+K684+K692</f>
        <v>870020</v>
      </c>
      <c r="L642" s="10">
        <f>+L643+L646+L657+L660+L663+L665+L668+L671+L673+L679+L684+L692</f>
        <v>450326.26</v>
      </c>
      <c r="M642" s="10">
        <f t="shared" si="38"/>
        <v>51.760449185076205</v>
      </c>
      <c r="N642" s="10">
        <f t="shared" si="39"/>
        <v>51.405933654482773</v>
      </c>
      <c r="O642" s="10">
        <f t="shared" si="40"/>
        <v>185.15593225077774</v>
      </c>
    </row>
    <row r="643" spans="1:15" x14ac:dyDescent="0.25">
      <c r="A643" s="11"/>
      <c r="B643" s="11"/>
      <c r="C643" s="11"/>
      <c r="D643" s="12" t="s">
        <v>16</v>
      </c>
      <c r="E643" s="11"/>
      <c r="F643" s="12"/>
      <c r="G643" s="12"/>
      <c r="H643" s="11"/>
      <c r="I643" s="13">
        <f>+I644+I645</f>
        <v>0</v>
      </c>
      <c r="J643" s="13">
        <f>+J644+J645</f>
        <v>0</v>
      </c>
      <c r="K643" s="13">
        <f>+K644+K645</f>
        <v>0</v>
      </c>
      <c r="L643" s="13">
        <f>+L644+L645</f>
        <v>0</v>
      </c>
      <c r="M643" s="13">
        <f t="shared" si="38"/>
        <v>0</v>
      </c>
      <c r="N643" s="13">
        <f t="shared" si="39"/>
        <v>0</v>
      </c>
      <c r="O643" s="13">
        <f t="shared" si="40"/>
        <v>0</v>
      </c>
    </row>
    <row r="644" spans="1:15" x14ac:dyDescent="0.25">
      <c r="A644" s="14"/>
      <c r="B644" s="14"/>
      <c r="C644" s="14"/>
      <c r="D644" s="14"/>
      <c r="E644" s="15" t="s">
        <v>19</v>
      </c>
      <c r="F644" s="15" t="s">
        <v>20</v>
      </c>
      <c r="G644" s="15"/>
      <c r="H644" s="14"/>
      <c r="I644" s="16">
        <v>0</v>
      </c>
      <c r="J644" s="16">
        <v>0</v>
      </c>
      <c r="K644" s="16">
        <v>0</v>
      </c>
      <c r="L644" s="16">
        <v>0</v>
      </c>
      <c r="M644" s="16">
        <f t="shared" si="38"/>
        <v>0</v>
      </c>
      <c r="N644" s="16">
        <f t="shared" si="39"/>
        <v>0</v>
      </c>
      <c r="O644" s="16">
        <f t="shared" si="40"/>
        <v>0</v>
      </c>
    </row>
    <row r="645" spans="1:15" x14ac:dyDescent="0.25">
      <c r="A645" s="14"/>
      <c r="B645" s="14"/>
      <c r="C645" s="14"/>
      <c r="D645" s="14"/>
      <c r="E645" s="15" t="s">
        <v>23</v>
      </c>
      <c r="F645" s="15" t="s">
        <v>24</v>
      </c>
      <c r="G645" s="15"/>
      <c r="H645" s="14"/>
      <c r="I645" s="16">
        <v>0</v>
      </c>
      <c r="J645" s="16">
        <v>0</v>
      </c>
      <c r="K645" s="16">
        <v>0</v>
      </c>
      <c r="L645" s="16">
        <v>0</v>
      </c>
      <c r="M645" s="16">
        <f t="shared" ref="M645:M708" si="46">IF(K645&lt;&gt;0,L645/K645*100,0)</f>
        <v>0</v>
      </c>
      <c r="N645" s="16">
        <f t="shared" ref="N645:N708" si="47">IF(J645&lt;&gt;0,L645/J645*100,0)</f>
        <v>0</v>
      </c>
      <c r="O645" s="16">
        <f t="shared" ref="O645:O708" si="48">IF(I645&lt;&gt;0,L645/I645*100,0)</f>
        <v>0</v>
      </c>
    </row>
    <row r="646" spans="1:15" x14ac:dyDescent="0.25">
      <c r="A646" s="11"/>
      <c r="B646" s="11"/>
      <c r="C646" s="11"/>
      <c r="D646" s="12" t="s">
        <v>281</v>
      </c>
      <c r="E646" s="11"/>
      <c r="F646" s="12" t="s">
        <v>282</v>
      </c>
      <c r="G646" s="12" t="s">
        <v>96</v>
      </c>
      <c r="H646" s="11"/>
      <c r="I646" s="13">
        <f>+I647+I648+I649+I650+I651+I652+I653+I654+I655+I656</f>
        <v>61319.350000000006</v>
      </c>
      <c r="J646" s="13">
        <f>+J647+J648+J649+J650+J651+J652+J653+J654+J655+J656</f>
        <v>191300</v>
      </c>
      <c r="K646" s="13">
        <f>+K647+K648+K649+K650+K651+K652+K653+K654+K655+K656</f>
        <v>191300</v>
      </c>
      <c r="L646" s="13">
        <f>+L647+L648+L649+L650+L651+L652+L653+L654+L655+L656</f>
        <v>148482.56000000003</v>
      </c>
      <c r="M646" s="13">
        <f t="shared" si="46"/>
        <v>77.617647673810779</v>
      </c>
      <c r="N646" s="13">
        <f t="shared" si="47"/>
        <v>77.617647673810779</v>
      </c>
      <c r="O646" s="13">
        <f t="shared" si="48"/>
        <v>242.14633716763143</v>
      </c>
    </row>
    <row r="647" spans="1:15" x14ac:dyDescent="0.25">
      <c r="A647" s="14"/>
      <c r="B647" s="14"/>
      <c r="C647" s="14"/>
      <c r="D647" s="14"/>
      <c r="E647" s="15" t="s">
        <v>17</v>
      </c>
      <c r="F647" s="15" t="s">
        <v>18</v>
      </c>
      <c r="G647" s="15"/>
      <c r="H647" s="14"/>
      <c r="I647" s="16">
        <v>4428.3100000000004</v>
      </c>
      <c r="J647" s="16">
        <v>7200</v>
      </c>
      <c r="K647" s="16">
        <v>7200</v>
      </c>
      <c r="L647" s="16">
        <v>3090.26</v>
      </c>
      <c r="M647" s="16">
        <f t="shared" si="46"/>
        <v>42.920277777777784</v>
      </c>
      <c r="N647" s="16">
        <f t="shared" si="47"/>
        <v>42.920277777777784</v>
      </c>
      <c r="O647" s="16">
        <f t="shared" si="48"/>
        <v>69.784184034089762</v>
      </c>
    </row>
    <row r="648" spans="1:15" x14ac:dyDescent="0.25">
      <c r="A648" s="14"/>
      <c r="B648" s="14"/>
      <c r="C648" s="14"/>
      <c r="D648" s="14"/>
      <c r="E648" s="15" t="s">
        <v>33</v>
      </c>
      <c r="F648" s="15" t="s">
        <v>34</v>
      </c>
      <c r="G648" s="15"/>
      <c r="H648" s="14"/>
      <c r="I648" s="16">
        <v>0</v>
      </c>
      <c r="J648" s="16">
        <v>1000</v>
      </c>
      <c r="K648" s="16">
        <v>1000</v>
      </c>
      <c r="L648" s="16">
        <v>960</v>
      </c>
      <c r="M648" s="16">
        <f t="shared" si="46"/>
        <v>96</v>
      </c>
      <c r="N648" s="16">
        <f t="shared" si="47"/>
        <v>96</v>
      </c>
      <c r="O648" s="16">
        <f t="shared" si="48"/>
        <v>0</v>
      </c>
    </row>
    <row r="649" spans="1:15" x14ac:dyDescent="0.25">
      <c r="A649" s="14"/>
      <c r="B649" s="14"/>
      <c r="C649" s="14"/>
      <c r="D649" s="14"/>
      <c r="E649" s="15" t="s">
        <v>19</v>
      </c>
      <c r="F649" s="15" t="s">
        <v>20</v>
      </c>
      <c r="G649" s="15"/>
      <c r="H649" s="14"/>
      <c r="I649" s="16">
        <v>719.56</v>
      </c>
      <c r="J649" s="16">
        <v>0</v>
      </c>
      <c r="K649" s="16">
        <v>100</v>
      </c>
      <c r="L649" s="16">
        <v>70.05</v>
      </c>
      <c r="M649" s="16">
        <f t="shared" si="46"/>
        <v>70.05</v>
      </c>
      <c r="N649" s="16">
        <f t="shared" si="47"/>
        <v>0</v>
      </c>
      <c r="O649" s="16">
        <f t="shared" si="48"/>
        <v>9.7351159041636564</v>
      </c>
    </row>
    <row r="650" spans="1:15" x14ac:dyDescent="0.25">
      <c r="A650" s="14"/>
      <c r="B650" s="14"/>
      <c r="C650" s="14"/>
      <c r="D650" s="14"/>
      <c r="E650" s="15" t="s">
        <v>21</v>
      </c>
      <c r="F650" s="15" t="s">
        <v>22</v>
      </c>
      <c r="G650" s="15"/>
      <c r="H650" s="14"/>
      <c r="I650" s="16">
        <v>2970.92</v>
      </c>
      <c r="J650" s="16">
        <v>0</v>
      </c>
      <c r="K650" s="16">
        <v>4000</v>
      </c>
      <c r="L650" s="16">
        <v>3090.63</v>
      </c>
      <c r="M650" s="16">
        <f t="shared" si="46"/>
        <v>77.265749999999997</v>
      </c>
      <c r="N650" s="16">
        <f t="shared" si="47"/>
        <v>0</v>
      </c>
      <c r="O650" s="16">
        <f t="shared" si="48"/>
        <v>104.02939156894161</v>
      </c>
    </row>
    <row r="651" spans="1:15" x14ac:dyDescent="0.25">
      <c r="A651" s="14"/>
      <c r="B651" s="14"/>
      <c r="C651" s="14"/>
      <c r="D651" s="14"/>
      <c r="E651" s="15" t="s">
        <v>23</v>
      </c>
      <c r="F651" s="15" t="s">
        <v>24</v>
      </c>
      <c r="G651" s="15"/>
      <c r="H651" s="14"/>
      <c r="I651" s="16">
        <v>0</v>
      </c>
      <c r="J651" s="16">
        <v>2100</v>
      </c>
      <c r="K651" s="16">
        <v>2100</v>
      </c>
      <c r="L651" s="16">
        <v>2095.6</v>
      </c>
      <c r="M651" s="16">
        <f t="shared" si="46"/>
        <v>99.790476190476184</v>
      </c>
      <c r="N651" s="16">
        <f t="shared" si="47"/>
        <v>99.790476190476184</v>
      </c>
      <c r="O651" s="16">
        <f t="shared" si="48"/>
        <v>0</v>
      </c>
    </row>
    <row r="652" spans="1:15" x14ac:dyDescent="0.25">
      <c r="A652" s="14"/>
      <c r="B652" s="14"/>
      <c r="C652" s="14"/>
      <c r="D652" s="14"/>
      <c r="E652" s="15" t="s">
        <v>25</v>
      </c>
      <c r="F652" s="15" t="s">
        <v>26</v>
      </c>
      <c r="G652" s="15"/>
      <c r="H652" s="14"/>
      <c r="I652" s="16">
        <v>0</v>
      </c>
      <c r="J652" s="16">
        <v>400</v>
      </c>
      <c r="K652" s="16">
        <v>400</v>
      </c>
      <c r="L652" s="16">
        <v>397.72</v>
      </c>
      <c r="M652" s="16">
        <f t="shared" si="46"/>
        <v>99.43</v>
      </c>
      <c r="N652" s="16">
        <f t="shared" si="47"/>
        <v>99.43</v>
      </c>
      <c r="O652" s="16">
        <f t="shared" si="48"/>
        <v>0</v>
      </c>
    </row>
    <row r="653" spans="1:15" x14ac:dyDescent="0.25">
      <c r="A653" s="14"/>
      <c r="B653" s="14"/>
      <c r="C653" s="14"/>
      <c r="D653" s="14"/>
      <c r="E653" s="15" t="s">
        <v>63</v>
      </c>
      <c r="F653" s="15" t="s">
        <v>64</v>
      </c>
      <c r="G653" s="15"/>
      <c r="H653" s="14"/>
      <c r="I653" s="16">
        <v>6069.5</v>
      </c>
      <c r="J653" s="16">
        <v>0</v>
      </c>
      <c r="K653" s="16">
        <v>63000</v>
      </c>
      <c r="L653" s="16">
        <v>59413.91</v>
      </c>
      <c r="M653" s="16">
        <f t="shared" si="46"/>
        <v>94.307793650793656</v>
      </c>
      <c r="N653" s="16">
        <f t="shared" si="47"/>
        <v>0</v>
      </c>
      <c r="O653" s="16">
        <f t="shared" si="48"/>
        <v>978.89298953785317</v>
      </c>
    </row>
    <row r="654" spans="1:15" x14ac:dyDescent="0.25">
      <c r="A654" s="14"/>
      <c r="B654" s="14"/>
      <c r="C654" s="14"/>
      <c r="D654" s="14"/>
      <c r="E654" s="15" t="s">
        <v>137</v>
      </c>
      <c r="F654" s="15" t="s">
        <v>138</v>
      </c>
      <c r="G654" s="15"/>
      <c r="H654" s="14"/>
      <c r="I654" s="16">
        <v>3764.01</v>
      </c>
      <c r="J654" s="16">
        <v>101500</v>
      </c>
      <c r="K654" s="16">
        <v>33400</v>
      </c>
      <c r="L654" s="16">
        <v>0</v>
      </c>
      <c r="M654" s="16">
        <f t="shared" si="46"/>
        <v>0</v>
      </c>
      <c r="N654" s="16">
        <f t="shared" si="47"/>
        <v>0</v>
      </c>
      <c r="O654" s="16">
        <f t="shared" si="48"/>
        <v>0</v>
      </c>
    </row>
    <row r="655" spans="1:15" x14ac:dyDescent="0.25">
      <c r="A655" s="14"/>
      <c r="B655" s="14"/>
      <c r="C655" s="14"/>
      <c r="D655" s="14"/>
      <c r="E655" s="15" t="s">
        <v>139</v>
      </c>
      <c r="F655" s="15" t="s">
        <v>140</v>
      </c>
      <c r="G655" s="15"/>
      <c r="H655" s="14"/>
      <c r="I655" s="16">
        <v>23588.93</v>
      </c>
      <c r="J655" s="16">
        <v>78000</v>
      </c>
      <c r="K655" s="16">
        <v>78000</v>
      </c>
      <c r="L655" s="16">
        <v>77426.41</v>
      </c>
      <c r="M655" s="16">
        <f t="shared" si="46"/>
        <v>99.264628205128218</v>
      </c>
      <c r="N655" s="16">
        <f t="shared" si="47"/>
        <v>99.264628205128218</v>
      </c>
      <c r="O655" s="16">
        <f t="shared" si="48"/>
        <v>328.2319715222352</v>
      </c>
    </row>
    <row r="656" spans="1:15" x14ac:dyDescent="0.25">
      <c r="A656" s="14"/>
      <c r="B656" s="14"/>
      <c r="C656" s="14"/>
      <c r="D656" s="14"/>
      <c r="E656" s="15" t="s">
        <v>111</v>
      </c>
      <c r="F656" s="15" t="s">
        <v>112</v>
      </c>
      <c r="G656" s="15"/>
      <c r="H656" s="14"/>
      <c r="I656" s="16">
        <v>19778.12</v>
      </c>
      <c r="J656" s="16">
        <v>1100</v>
      </c>
      <c r="K656" s="16">
        <v>2100</v>
      </c>
      <c r="L656" s="16">
        <v>1937.98</v>
      </c>
      <c r="M656" s="16">
        <f t="shared" si="46"/>
        <v>92.284761904761908</v>
      </c>
      <c r="N656" s="16">
        <f t="shared" si="47"/>
        <v>176.18</v>
      </c>
      <c r="O656" s="16">
        <f t="shared" si="48"/>
        <v>9.7986057319907065</v>
      </c>
    </row>
    <row r="657" spans="1:15" x14ac:dyDescent="0.25">
      <c r="A657" s="11"/>
      <c r="B657" s="11"/>
      <c r="C657" s="11"/>
      <c r="D657" s="12" t="s">
        <v>283</v>
      </c>
      <c r="E657" s="11"/>
      <c r="F657" s="12" t="s">
        <v>284</v>
      </c>
      <c r="G657" s="12" t="s">
        <v>96</v>
      </c>
      <c r="H657" s="11"/>
      <c r="I657" s="13">
        <f>+I658+I659</f>
        <v>88970.319999999992</v>
      </c>
      <c r="J657" s="13">
        <f>+J658+J659</f>
        <v>0</v>
      </c>
      <c r="K657" s="13">
        <f>+K658+K659</f>
        <v>0</v>
      </c>
      <c r="L657" s="13">
        <f>+L658+L659</f>
        <v>0</v>
      </c>
      <c r="M657" s="13">
        <f t="shared" si="46"/>
        <v>0</v>
      </c>
      <c r="N657" s="13">
        <f t="shared" si="47"/>
        <v>0</v>
      </c>
      <c r="O657" s="13">
        <f t="shared" si="48"/>
        <v>0</v>
      </c>
    </row>
    <row r="658" spans="1:15" x14ac:dyDescent="0.25">
      <c r="A658" s="14"/>
      <c r="B658" s="14"/>
      <c r="C658" s="14"/>
      <c r="D658" s="14"/>
      <c r="E658" s="15" t="s">
        <v>137</v>
      </c>
      <c r="F658" s="15" t="s">
        <v>138</v>
      </c>
      <c r="G658" s="15"/>
      <c r="H658" s="14"/>
      <c r="I658" s="16">
        <v>87004.64</v>
      </c>
      <c r="J658" s="16">
        <v>0</v>
      </c>
      <c r="K658" s="16">
        <v>0</v>
      </c>
      <c r="L658" s="16">
        <v>0</v>
      </c>
      <c r="M658" s="16">
        <f t="shared" si="46"/>
        <v>0</v>
      </c>
      <c r="N658" s="16">
        <f t="shared" si="47"/>
        <v>0</v>
      </c>
      <c r="O658" s="16">
        <f t="shared" si="48"/>
        <v>0</v>
      </c>
    </row>
    <row r="659" spans="1:15" x14ac:dyDescent="0.25">
      <c r="A659" s="14"/>
      <c r="B659" s="14"/>
      <c r="C659" s="14"/>
      <c r="D659" s="14"/>
      <c r="E659" s="15" t="s">
        <v>111</v>
      </c>
      <c r="F659" s="15" t="s">
        <v>112</v>
      </c>
      <c r="G659" s="15"/>
      <c r="H659" s="14"/>
      <c r="I659" s="16">
        <v>1965.68</v>
      </c>
      <c r="J659" s="16">
        <v>0</v>
      </c>
      <c r="K659" s="16">
        <v>0</v>
      </c>
      <c r="L659" s="16">
        <v>0</v>
      </c>
      <c r="M659" s="16">
        <f t="shared" si="46"/>
        <v>0</v>
      </c>
      <c r="N659" s="16">
        <f t="shared" si="47"/>
        <v>0</v>
      </c>
      <c r="O659" s="16">
        <f t="shared" si="48"/>
        <v>0</v>
      </c>
    </row>
    <row r="660" spans="1:15" x14ac:dyDescent="0.25">
      <c r="A660" s="11"/>
      <c r="B660" s="11"/>
      <c r="C660" s="11"/>
      <c r="D660" s="12" t="s">
        <v>359</v>
      </c>
      <c r="E660" s="11"/>
      <c r="F660" s="12" t="s">
        <v>360</v>
      </c>
      <c r="G660" s="12" t="s">
        <v>96</v>
      </c>
      <c r="H660" s="11"/>
      <c r="I660" s="13">
        <f>+I661+I662</f>
        <v>3549.06</v>
      </c>
      <c r="J660" s="13">
        <f>+J661+J662</f>
        <v>0</v>
      </c>
      <c r="K660" s="13">
        <f>+K661+K662</f>
        <v>0</v>
      </c>
      <c r="L660" s="13">
        <f>+L661+L662</f>
        <v>0</v>
      </c>
      <c r="M660" s="13">
        <f t="shared" si="46"/>
        <v>0</v>
      </c>
      <c r="N660" s="13">
        <f t="shared" si="47"/>
        <v>0</v>
      </c>
      <c r="O660" s="13">
        <f t="shared" si="48"/>
        <v>0</v>
      </c>
    </row>
    <row r="661" spans="1:15" x14ac:dyDescent="0.25">
      <c r="A661" s="14"/>
      <c r="B661" s="14"/>
      <c r="C661" s="14"/>
      <c r="D661" s="14"/>
      <c r="E661" s="15" t="s">
        <v>33</v>
      </c>
      <c r="F661" s="15" t="s">
        <v>34</v>
      </c>
      <c r="G661" s="15"/>
      <c r="H661" s="14"/>
      <c r="I661" s="16">
        <v>1866.03</v>
      </c>
      <c r="J661" s="16">
        <v>0</v>
      </c>
      <c r="K661" s="16">
        <v>0</v>
      </c>
      <c r="L661" s="16">
        <v>0</v>
      </c>
      <c r="M661" s="16">
        <f t="shared" si="46"/>
        <v>0</v>
      </c>
      <c r="N661" s="16">
        <f t="shared" si="47"/>
        <v>0</v>
      </c>
      <c r="O661" s="16">
        <f t="shared" si="48"/>
        <v>0</v>
      </c>
    </row>
    <row r="662" spans="1:15" x14ac:dyDescent="0.25">
      <c r="A662" s="14"/>
      <c r="B662" s="14"/>
      <c r="C662" s="14"/>
      <c r="D662" s="14"/>
      <c r="E662" s="15" t="s">
        <v>111</v>
      </c>
      <c r="F662" s="15" t="s">
        <v>112</v>
      </c>
      <c r="G662" s="15"/>
      <c r="H662" s="14"/>
      <c r="I662" s="16">
        <v>1683.03</v>
      </c>
      <c r="J662" s="16">
        <v>0</v>
      </c>
      <c r="K662" s="16">
        <v>0</v>
      </c>
      <c r="L662" s="16">
        <v>0</v>
      </c>
      <c r="M662" s="16">
        <f t="shared" si="46"/>
        <v>0</v>
      </c>
      <c r="N662" s="16">
        <f t="shared" si="47"/>
        <v>0</v>
      </c>
      <c r="O662" s="16">
        <f t="shared" si="48"/>
        <v>0</v>
      </c>
    </row>
    <row r="663" spans="1:15" x14ac:dyDescent="0.25">
      <c r="A663" s="11"/>
      <c r="B663" s="11"/>
      <c r="C663" s="11"/>
      <c r="D663" s="12" t="s">
        <v>287</v>
      </c>
      <c r="E663" s="11"/>
      <c r="F663" s="12" t="s">
        <v>288</v>
      </c>
      <c r="G663" s="12" t="s">
        <v>96</v>
      </c>
      <c r="H663" s="11"/>
      <c r="I663" s="13">
        <f>+I664</f>
        <v>495</v>
      </c>
      <c r="J663" s="13">
        <f>+J664</f>
        <v>2200</v>
      </c>
      <c r="K663" s="13">
        <f>+K664</f>
        <v>2200</v>
      </c>
      <c r="L663" s="13">
        <f>+L664</f>
        <v>0</v>
      </c>
      <c r="M663" s="13">
        <f t="shared" si="46"/>
        <v>0</v>
      </c>
      <c r="N663" s="13">
        <f t="shared" si="47"/>
        <v>0</v>
      </c>
      <c r="O663" s="13">
        <f t="shared" si="48"/>
        <v>0</v>
      </c>
    </row>
    <row r="664" spans="1:15" x14ac:dyDescent="0.25">
      <c r="A664" s="14"/>
      <c r="B664" s="14"/>
      <c r="C664" s="14"/>
      <c r="D664" s="14"/>
      <c r="E664" s="15" t="s">
        <v>111</v>
      </c>
      <c r="F664" s="15" t="s">
        <v>112</v>
      </c>
      <c r="G664" s="15"/>
      <c r="H664" s="14"/>
      <c r="I664" s="16">
        <v>495</v>
      </c>
      <c r="J664" s="16">
        <v>2200</v>
      </c>
      <c r="K664" s="16">
        <v>2200</v>
      </c>
      <c r="L664" s="16">
        <v>0</v>
      </c>
      <c r="M664" s="16">
        <f t="shared" si="46"/>
        <v>0</v>
      </c>
      <c r="N664" s="16">
        <f t="shared" si="47"/>
        <v>0</v>
      </c>
      <c r="O664" s="16">
        <f t="shared" si="48"/>
        <v>0</v>
      </c>
    </row>
    <row r="665" spans="1:15" x14ac:dyDescent="0.25">
      <c r="A665" s="11"/>
      <c r="B665" s="11"/>
      <c r="C665" s="11"/>
      <c r="D665" s="12" t="s">
        <v>289</v>
      </c>
      <c r="E665" s="11"/>
      <c r="F665" s="12" t="s">
        <v>290</v>
      </c>
      <c r="G665" s="12" t="s">
        <v>96</v>
      </c>
      <c r="H665" s="11"/>
      <c r="I665" s="13">
        <f>+I666+I667</f>
        <v>30910.2</v>
      </c>
      <c r="J665" s="13">
        <f>+J666+J667</f>
        <v>13000</v>
      </c>
      <c r="K665" s="13">
        <f>+K666+K667</f>
        <v>13000</v>
      </c>
      <c r="L665" s="13">
        <f>+L666+L667</f>
        <v>0</v>
      </c>
      <c r="M665" s="13">
        <f t="shared" si="46"/>
        <v>0</v>
      </c>
      <c r="N665" s="13">
        <f t="shared" si="47"/>
        <v>0</v>
      </c>
      <c r="O665" s="13">
        <f t="shared" si="48"/>
        <v>0</v>
      </c>
    </row>
    <row r="666" spans="1:15" x14ac:dyDescent="0.25">
      <c r="A666" s="14"/>
      <c r="B666" s="14"/>
      <c r="C666" s="14"/>
      <c r="D666" s="14"/>
      <c r="E666" s="15" t="s">
        <v>137</v>
      </c>
      <c r="F666" s="15" t="s">
        <v>138</v>
      </c>
      <c r="G666" s="15"/>
      <c r="H666" s="14"/>
      <c r="I666" s="16">
        <v>29139.84</v>
      </c>
      <c r="J666" s="16">
        <v>9000</v>
      </c>
      <c r="K666" s="16">
        <v>9000</v>
      </c>
      <c r="L666" s="16">
        <v>0</v>
      </c>
      <c r="M666" s="16">
        <f t="shared" si="46"/>
        <v>0</v>
      </c>
      <c r="N666" s="16">
        <f t="shared" si="47"/>
        <v>0</v>
      </c>
      <c r="O666" s="16">
        <f t="shared" si="48"/>
        <v>0</v>
      </c>
    </row>
    <row r="667" spans="1:15" x14ac:dyDescent="0.25">
      <c r="A667" s="14"/>
      <c r="B667" s="14"/>
      <c r="C667" s="14"/>
      <c r="D667" s="14"/>
      <c r="E667" s="15" t="s">
        <v>111</v>
      </c>
      <c r="F667" s="15" t="s">
        <v>112</v>
      </c>
      <c r="G667" s="15"/>
      <c r="H667" s="14"/>
      <c r="I667" s="16">
        <v>1770.36</v>
      </c>
      <c r="J667" s="16">
        <v>4000</v>
      </c>
      <c r="K667" s="16">
        <v>4000</v>
      </c>
      <c r="L667" s="16">
        <v>0</v>
      </c>
      <c r="M667" s="16">
        <f t="shared" si="46"/>
        <v>0</v>
      </c>
      <c r="N667" s="16">
        <f t="shared" si="47"/>
        <v>0</v>
      </c>
      <c r="O667" s="16">
        <f t="shared" si="48"/>
        <v>0</v>
      </c>
    </row>
    <row r="668" spans="1:15" x14ac:dyDescent="0.25">
      <c r="A668" s="11"/>
      <c r="B668" s="11"/>
      <c r="C668" s="11"/>
      <c r="D668" s="12" t="s">
        <v>216</v>
      </c>
      <c r="E668" s="11"/>
      <c r="F668" s="12" t="s">
        <v>217</v>
      </c>
      <c r="G668" s="12" t="s">
        <v>96</v>
      </c>
      <c r="H668" s="11"/>
      <c r="I668" s="13">
        <f>+I669+I670</f>
        <v>0</v>
      </c>
      <c r="J668" s="13">
        <f>+J669+J670</f>
        <v>63500</v>
      </c>
      <c r="K668" s="13">
        <f>+K669+K670</f>
        <v>63500</v>
      </c>
      <c r="L668" s="13">
        <f>+L669+L670</f>
        <v>935.3</v>
      </c>
      <c r="M668" s="13">
        <f t="shared" si="46"/>
        <v>1.4729133858267716</v>
      </c>
      <c r="N668" s="13">
        <f t="shared" si="47"/>
        <v>1.4729133858267716</v>
      </c>
      <c r="O668" s="13">
        <f t="shared" si="48"/>
        <v>0</v>
      </c>
    </row>
    <row r="669" spans="1:15" x14ac:dyDescent="0.25">
      <c r="A669" s="14"/>
      <c r="B669" s="14"/>
      <c r="C669" s="14"/>
      <c r="D669" s="14"/>
      <c r="E669" s="15" t="s">
        <v>139</v>
      </c>
      <c r="F669" s="15" t="s">
        <v>140</v>
      </c>
      <c r="G669" s="15"/>
      <c r="H669" s="14"/>
      <c r="I669" s="16">
        <v>0</v>
      </c>
      <c r="J669" s="16">
        <v>62500</v>
      </c>
      <c r="K669" s="16">
        <v>62500</v>
      </c>
      <c r="L669" s="16">
        <v>0</v>
      </c>
      <c r="M669" s="16">
        <f t="shared" si="46"/>
        <v>0</v>
      </c>
      <c r="N669" s="16">
        <f t="shared" si="47"/>
        <v>0</v>
      </c>
      <c r="O669" s="16">
        <f t="shared" si="48"/>
        <v>0</v>
      </c>
    </row>
    <row r="670" spans="1:15" x14ac:dyDescent="0.25">
      <c r="A670" s="14"/>
      <c r="B670" s="14"/>
      <c r="C670" s="14"/>
      <c r="D670" s="14"/>
      <c r="E670" s="15" t="s">
        <v>111</v>
      </c>
      <c r="F670" s="15" t="s">
        <v>112</v>
      </c>
      <c r="G670" s="15"/>
      <c r="H670" s="14"/>
      <c r="I670" s="16">
        <v>0</v>
      </c>
      <c r="J670" s="16">
        <v>1000</v>
      </c>
      <c r="K670" s="16">
        <v>1000</v>
      </c>
      <c r="L670" s="16">
        <v>935.3</v>
      </c>
      <c r="M670" s="16">
        <f t="shared" si="46"/>
        <v>93.529999999999987</v>
      </c>
      <c r="N670" s="16">
        <f t="shared" si="47"/>
        <v>93.529999999999987</v>
      </c>
      <c r="O670" s="16">
        <f t="shared" si="48"/>
        <v>0</v>
      </c>
    </row>
    <row r="671" spans="1:15" x14ac:dyDescent="0.25">
      <c r="A671" s="11"/>
      <c r="B671" s="11"/>
      <c r="C671" s="11"/>
      <c r="D671" s="12" t="s">
        <v>293</v>
      </c>
      <c r="E671" s="11"/>
      <c r="F671" s="12" t="s">
        <v>294</v>
      </c>
      <c r="G671" s="12" t="s">
        <v>96</v>
      </c>
      <c r="H671" s="11"/>
      <c r="I671" s="13">
        <f>+I672</f>
        <v>0</v>
      </c>
      <c r="J671" s="13">
        <f>+J672</f>
        <v>15000</v>
      </c>
      <c r="K671" s="13">
        <f>+K672</f>
        <v>15000</v>
      </c>
      <c r="L671" s="13">
        <f>+L672</f>
        <v>603.54</v>
      </c>
      <c r="M671" s="13">
        <f t="shared" si="46"/>
        <v>4.0236000000000001</v>
      </c>
      <c r="N671" s="13">
        <f t="shared" si="47"/>
        <v>4.0236000000000001</v>
      </c>
      <c r="O671" s="13">
        <f t="shared" si="48"/>
        <v>0</v>
      </c>
    </row>
    <row r="672" spans="1:15" x14ac:dyDescent="0.25">
      <c r="A672" s="14"/>
      <c r="B672" s="14"/>
      <c r="C672" s="14"/>
      <c r="D672" s="14"/>
      <c r="E672" s="15" t="s">
        <v>111</v>
      </c>
      <c r="F672" s="15" t="s">
        <v>112</v>
      </c>
      <c r="G672" s="15"/>
      <c r="H672" s="14"/>
      <c r="I672" s="16">
        <v>0</v>
      </c>
      <c r="J672" s="16">
        <v>15000</v>
      </c>
      <c r="K672" s="16">
        <v>15000</v>
      </c>
      <c r="L672" s="16">
        <v>603.54</v>
      </c>
      <c r="M672" s="16">
        <f t="shared" si="46"/>
        <v>4.0236000000000001</v>
      </c>
      <c r="N672" s="16">
        <f t="shared" si="47"/>
        <v>4.0236000000000001</v>
      </c>
      <c r="O672" s="16">
        <f t="shared" si="48"/>
        <v>0</v>
      </c>
    </row>
    <row r="673" spans="1:15" x14ac:dyDescent="0.25">
      <c r="A673" s="11"/>
      <c r="B673" s="11"/>
      <c r="C673" s="11"/>
      <c r="D673" s="12" t="s">
        <v>218</v>
      </c>
      <c r="E673" s="11"/>
      <c r="F673" s="12" t="s">
        <v>219</v>
      </c>
      <c r="G673" s="12" t="s">
        <v>96</v>
      </c>
      <c r="H673" s="11"/>
      <c r="I673" s="13">
        <f>+I674+I675+I676+I677+I678</f>
        <v>5798.58</v>
      </c>
      <c r="J673" s="13">
        <f>+J674+J675+J676+J677+J678</f>
        <v>409200</v>
      </c>
      <c r="K673" s="13">
        <f>+K674+K675+K676+K677+K678</f>
        <v>389200</v>
      </c>
      <c r="L673" s="13">
        <f>+L674+L675+L676+L677+L678</f>
        <v>111136.35</v>
      </c>
      <c r="M673" s="13">
        <f t="shared" si="46"/>
        <v>28.555074511819118</v>
      </c>
      <c r="N673" s="13">
        <f t="shared" si="47"/>
        <v>27.15942082111437</v>
      </c>
      <c r="O673" s="13">
        <f t="shared" si="48"/>
        <v>1916.6132053019878</v>
      </c>
    </row>
    <row r="674" spans="1:15" x14ac:dyDescent="0.25">
      <c r="A674" s="14"/>
      <c r="B674" s="14"/>
      <c r="C674" s="14"/>
      <c r="D674" s="14"/>
      <c r="E674" s="15" t="s">
        <v>33</v>
      </c>
      <c r="F674" s="15" t="s">
        <v>34</v>
      </c>
      <c r="G674" s="15"/>
      <c r="H674" s="14"/>
      <c r="I674" s="16">
        <v>823.5</v>
      </c>
      <c r="J674" s="16">
        <v>0</v>
      </c>
      <c r="K674" s="16">
        <v>0</v>
      </c>
      <c r="L674" s="16">
        <v>0</v>
      </c>
      <c r="M674" s="16">
        <f t="shared" si="46"/>
        <v>0</v>
      </c>
      <c r="N674" s="16">
        <f t="shared" si="47"/>
        <v>0</v>
      </c>
      <c r="O674" s="16">
        <f t="shared" si="48"/>
        <v>0</v>
      </c>
    </row>
    <row r="675" spans="1:15" x14ac:dyDescent="0.25">
      <c r="A675" s="14"/>
      <c r="B675" s="14"/>
      <c r="C675" s="14"/>
      <c r="D675" s="14"/>
      <c r="E675" s="15" t="s">
        <v>23</v>
      </c>
      <c r="F675" s="15" t="s">
        <v>24</v>
      </c>
      <c r="G675" s="15"/>
      <c r="H675" s="14"/>
      <c r="I675" s="16">
        <v>1088.1400000000001</v>
      </c>
      <c r="J675" s="16">
        <v>400</v>
      </c>
      <c r="K675" s="16">
        <v>400</v>
      </c>
      <c r="L675" s="16">
        <v>365.06</v>
      </c>
      <c r="M675" s="16">
        <f t="shared" si="46"/>
        <v>91.265000000000001</v>
      </c>
      <c r="N675" s="16">
        <f t="shared" si="47"/>
        <v>91.265000000000001</v>
      </c>
      <c r="O675" s="16">
        <f t="shared" si="48"/>
        <v>33.548991857665371</v>
      </c>
    </row>
    <row r="676" spans="1:15" x14ac:dyDescent="0.25">
      <c r="A676" s="14"/>
      <c r="B676" s="14"/>
      <c r="C676" s="14"/>
      <c r="D676" s="14"/>
      <c r="E676" s="15" t="s">
        <v>25</v>
      </c>
      <c r="F676" s="15" t="s">
        <v>26</v>
      </c>
      <c r="G676" s="15"/>
      <c r="H676" s="14"/>
      <c r="I676" s="16">
        <v>205.94</v>
      </c>
      <c r="J676" s="16">
        <v>50</v>
      </c>
      <c r="K676" s="16">
        <v>1050</v>
      </c>
      <c r="L676" s="16">
        <v>79.03</v>
      </c>
      <c r="M676" s="16">
        <f t="shared" si="46"/>
        <v>7.5266666666666664</v>
      </c>
      <c r="N676" s="16">
        <f t="shared" si="47"/>
        <v>158.06</v>
      </c>
      <c r="O676" s="16">
        <f t="shared" si="48"/>
        <v>38.375254928619988</v>
      </c>
    </row>
    <row r="677" spans="1:15" x14ac:dyDescent="0.25">
      <c r="A677" s="14"/>
      <c r="B677" s="14"/>
      <c r="C677" s="14"/>
      <c r="D677" s="14"/>
      <c r="E677" s="15" t="s">
        <v>137</v>
      </c>
      <c r="F677" s="15" t="s">
        <v>138</v>
      </c>
      <c r="G677" s="15"/>
      <c r="H677" s="14"/>
      <c r="I677" s="16">
        <v>0</v>
      </c>
      <c r="J677" s="16">
        <v>399550</v>
      </c>
      <c r="K677" s="16">
        <v>378550</v>
      </c>
      <c r="L677" s="16">
        <v>106014.41</v>
      </c>
      <c r="M677" s="16">
        <f t="shared" si="46"/>
        <v>28.00539162594109</v>
      </c>
      <c r="N677" s="16">
        <f t="shared" si="47"/>
        <v>26.533452634213489</v>
      </c>
      <c r="O677" s="16">
        <f t="shared" si="48"/>
        <v>0</v>
      </c>
    </row>
    <row r="678" spans="1:15" x14ac:dyDescent="0.25">
      <c r="A678" s="14"/>
      <c r="B678" s="14"/>
      <c r="C678" s="14"/>
      <c r="D678" s="14"/>
      <c r="E678" s="15" t="s">
        <v>111</v>
      </c>
      <c r="F678" s="15" t="s">
        <v>112</v>
      </c>
      <c r="G678" s="15"/>
      <c r="H678" s="14"/>
      <c r="I678" s="16">
        <v>3681</v>
      </c>
      <c r="J678" s="16">
        <v>9200</v>
      </c>
      <c r="K678" s="16">
        <v>9200</v>
      </c>
      <c r="L678" s="16">
        <v>4677.8500000000004</v>
      </c>
      <c r="M678" s="16">
        <f t="shared" si="46"/>
        <v>50.846195652173918</v>
      </c>
      <c r="N678" s="16">
        <f t="shared" si="47"/>
        <v>50.846195652173918</v>
      </c>
      <c r="O678" s="16">
        <f t="shared" si="48"/>
        <v>127.08095626188536</v>
      </c>
    </row>
    <row r="679" spans="1:15" x14ac:dyDescent="0.25">
      <c r="A679" s="11"/>
      <c r="B679" s="11"/>
      <c r="C679" s="11"/>
      <c r="D679" s="12" t="s">
        <v>295</v>
      </c>
      <c r="E679" s="11"/>
      <c r="F679" s="12" t="s">
        <v>296</v>
      </c>
      <c r="G679" s="12" t="s">
        <v>96</v>
      </c>
      <c r="H679" s="11"/>
      <c r="I679" s="13">
        <f>+I680+I681+I682+I683</f>
        <v>644.45000000000005</v>
      </c>
      <c r="J679" s="13">
        <f>+J680+J681+J682+J683</f>
        <v>9000</v>
      </c>
      <c r="K679" s="13">
        <f>+K680+K681+K682+K683</f>
        <v>9000</v>
      </c>
      <c r="L679" s="13">
        <f>+L680+L681+L682+L683</f>
        <v>5323.5099999999993</v>
      </c>
      <c r="M679" s="13">
        <f t="shared" si="46"/>
        <v>59.150111111111102</v>
      </c>
      <c r="N679" s="13">
        <f t="shared" si="47"/>
        <v>59.150111111111102</v>
      </c>
      <c r="O679" s="13">
        <f t="shared" si="48"/>
        <v>826.05477538986725</v>
      </c>
    </row>
    <row r="680" spans="1:15" x14ac:dyDescent="0.25">
      <c r="A680" s="14"/>
      <c r="B680" s="14"/>
      <c r="C680" s="14"/>
      <c r="D680" s="14"/>
      <c r="E680" s="15" t="s">
        <v>17</v>
      </c>
      <c r="F680" s="15" t="s">
        <v>18</v>
      </c>
      <c r="G680" s="15"/>
      <c r="H680" s="14"/>
      <c r="I680" s="16">
        <v>0</v>
      </c>
      <c r="J680" s="16">
        <v>7500</v>
      </c>
      <c r="K680" s="16">
        <v>2100</v>
      </c>
      <c r="L680" s="16">
        <v>0</v>
      </c>
      <c r="M680" s="16">
        <f t="shared" si="46"/>
        <v>0</v>
      </c>
      <c r="N680" s="16">
        <f t="shared" si="47"/>
        <v>0</v>
      </c>
      <c r="O680" s="16">
        <f t="shared" si="48"/>
        <v>0</v>
      </c>
    </row>
    <row r="681" spans="1:15" x14ac:dyDescent="0.25">
      <c r="A681" s="14"/>
      <c r="B681" s="14"/>
      <c r="C681" s="14"/>
      <c r="D681" s="14"/>
      <c r="E681" s="15" t="s">
        <v>23</v>
      </c>
      <c r="F681" s="15" t="s">
        <v>24</v>
      </c>
      <c r="G681" s="15"/>
      <c r="H681" s="14"/>
      <c r="I681" s="16">
        <v>0</v>
      </c>
      <c r="J681" s="16">
        <v>0</v>
      </c>
      <c r="K681" s="16">
        <v>5200</v>
      </c>
      <c r="L681" s="16">
        <v>5144.78</v>
      </c>
      <c r="M681" s="16">
        <f t="shared" si="46"/>
        <v>98.93807692307692</v>
      </c>
      <c r="N681" s="16">
        <f t="shared" si="47"/>
        <v>0</v>
      </c>
      <c r="O681" s="16">
        <f t="shared" si="48"/>
        <v>0</v>
      </c>
    </row>
    <row r="682" spans="1:15" x14ac:dyDescent="0.25">
      <c r="A682" s="14"/>
      <c r="B682" s="14"/>
      <c r="C682" s="14"/>
      <c r="D682" s="14"/>
      <c r="E682" s="15" t="s">
        <v>25</v>
      </c>
      <c r="F682" s="15" t="s">
        <v>26</v>
      </c>
      <c r="G682" s="15"/>
      <c r="H682" s="14"/>
      <c r="I682" s="16">
        <v>0</v>
      </c>
      <c r="J682" s="16">
        <v>0</v>
      </c>
      <c r="K682" s="16">
        <v>200</v>
      </c>
      <c r="L682" s="16">
        <v>178.73</v>
      </c>
      <c r="M682" s="16">
        <f t="shared" si="46"/>
        <v>89.364999999999995</v>
      </c>
      <c r="N682" s="16">
        <f t="shared" si="47"/>
        <v>0</v>
      </c>
      <c r="O682" s="16">
        <f t="shared" si="48"/>
        <v>0</v>
      </c>
    </row>
    <row r="683" spans="1:15" x14ac:dyDescent="0.25">
      <c r="A683" s="14"/>
      <c r="B683" s="14"/>
      <c r="C683" s="14"/>
      <c r="D683" s="14"/>
      <c r="E683" s="15" t="s">
        <v>111</v>
      </c>
      <c r="F683" s="15" t="s">
        <v>112</v>
      </c>
      <c r="G683" s="15"/>
      <c r="H683" s="14"/>
      <c r="I683" s="16">
        <v>644.45000000000005</v>
      </c>
      <c r="J683" s="16">
        <v>1500</v>
      </c>
      <c r="K683" s="16">
        <v>1500</v>
      </c>
      <c r="L683" s="16">
        <v>0</v>
      </c>
      <c r="M683" s="16">
        <f t="shared" si="46"/>
        <v>0</v>
      </c>
      <c r="N683" s="16">
        <f t="shared" si="47"/>
        <v>0</v>
      </c>
      <c r="O683" s="16">
        <f t="shared" si="48"/>
        <v>0</v>
      </c>
    </row>
    <row r="684" spans="1:15" x14ac:dyDescent="0.25">
      <c r="A684" s="11"/>
      <c r="B684" s="11"/>
      <c r="C684" s="11"/>
      <c r="D684" s="12" t="s">
        <v>361</v>
      </c>
      <c r="E684" s="11"/>
      <c r="F684" s="12" t="s">
        <v>362</v>
      </c>
      <c r="G684" s="12" t="s">
        <v>96</v>
      </c>
      <c r="H684" s="11"/>
      <c r="I684" s="13">
        <f>+I685+I686+I687+I688+I689+I690+I691</f>
        <v>51527.64</v>
      </c>
      <c r="J684" s="13">
        <f>+J685+J686+J687+J688+J689+J690+J691</f>
        <v>170320</v>
      </c>
      <c r="K684" s="13">
        <f>+K685+K686+K687+K688+K689+K690+K691</f>
        <v>184320</v>
      </c>
      <c r="L684" s="13">
        <f>+L685+L686+L687+L688+L689+L690+L691</f>
        <v>182895</v>
      </c>
      <c r="M684" s="13">
        <f t="shared" si="46"/>
        <v>99.226888020833343</v>
      </c>
      <c r="N684" s="13">
        <f t="shared" si="47"/>
        <v>107.38316110850164</v>
      </c>
      <c r="O684" s="13">
        <f t="shared" si="48"/>
        <v>354.94542346593011</v>
      </c>
    </row>
    <row r="685" spans="1:15" x14ac:dyDescent="0.25">
      <c r="A685" s="14"/>
      <c r="B685" s="14"/>
      <c r="C685" s="14"/>
      <c r="D685" s="14"/>
      <c r="E685" s="15" t="s">
        <v>17</v>
      </c>
      <c r="F685" s="15" t="s">
        <v>18</v>
      </c>
      <c r="G685" s="15"/>
      <c r="H685" s="14"/>
      <c r="I685" s="16">
        <v>0</v>
      </c>
      <c r="J685" s="16">
        <v>0</v>
      </c>
      <c r="K685" s="16">
        <v>2400</v>
      </c>
      <c r="L685" s="16">
        <v>2370</v>
      </c>
      <c r="M685" s="16">
        <f t="shared" si="46"/>
        <v>98.75</v>
      </c>
      <c r="N685" s="16">
        <f t="shared" si="47"/>
        <v>0</v>
      </c>
      <c r="O685" s="16">
        <f t="shared" si="48"/>
        <v>0</v>
      </c>
    </row>
    <row r="686" spans="1:15" x14ac:dyDescent="0.25">
      <c r="A686" s="14"/>
      <c r="B686" s="14"/>
      <c r="C686" s="14"/>
      <c r="D686" s="14"/>
      <c r="E686" s="15" t="s">
        <v>33</v>
      </c>
      <c r="F686" s="15" t="s">
        <v>34</v>
      </c>
      <c r="G686" s="15"/>
      <c r="H686" s="14"/>
      <c r="I686" s="16">
        <v>3480.95</v>
      </c>
      <c r="J686" s="16">
        <v>0</v>
      </c>
      <c r="K686" s="16">
        <v>0</v>
      </c>
      <c r="L686" s="16">
        <v>0</v>
      </c>
      <c r="M686" s="16">
        <f t="shared" si="46"/>
        <v>0</v>
      </c>
      <c r="N686" s="16">
        <f t="shared" si="47"/>
        <v>0</v>
      </c>
      <c r="O686" s="16">
        <f t="shared" si="48"/>
        <v>0</v>
      </c>
    </row>
    <row r="687" spans="1:15" x14ac:dyDescent="0.25">
      <c r="A687" s="14"/>
      <c r="B687" s="14"/>
      <c r="C687" s="14"/>
      <c r="D687" s="14"/>
      <c r="E687" s="15" t="s">
        <v>23</v>
      </c>
      <c r="F687" s="15" t="s">
        <v>24</v>
      </c>
      <c r="G687" s="15"/>
      <c r="H687" s="14"/>
      <c r="I687" s="16">
        <v>2137.86</v>
      </c>
      <c r="J687" s="16">
        <v>100</v>
      </c>
      <c r="K687" s="16">
        <v>100</v>
      </c>
      <c r="L687" s="16">
        <v>61</v>
      </c>
      <c r="M687" s="16">
        <f t="shared" si="46"/>
        <v>61</v>
      </c>
      <c r="N687" s="16">
        <f t="shared" si="47"/>
        <v>61</v>
      </c>
      <c r="O687" s="16">
        <f t="shared" si="48"/>
        <v>2.853320610329956</v>
      </c>
    </row>
    <row r="688" spans="1:15" x14ac:dyDescent="0.25">
      <c r="A688" s="14"/>
      <c r="B688" s="14"/>
      <c r="C688" s="14"/>
      <c r="D688" s="14"/>
      <c r="E688" s="15" t="s">
        <v>25</v>
      </c>
      <c r="F688" s="15" t="s">
        <v>26</v>
      </c>
      <c r="G688" s="15"/>
      <c r="H688" s="14"/>
      <c r="I688" s="16">
        <v>602.35</v>
      </c>
      <c r="J688" s="16">
        <v>0</v>
      </c>
      <c r="K688" s="16">
        <v>20</v>
      </c>
      <c r="L688" s="16">
        <v>17.079999999999998</v>
      </c>
      <c r="M688" s="16">
        <f t="shared" si="46"/>
        <v>85.399999999999991</v>
      </c>
      <c r="N688" s="16">
        <f t="shared" si="47"/>
        <v>0</v>
      </c>
      <c r="O688" s="16">
        <f t="shared" si="48"/>
        <v>2.8355607205113302</v>
      </c>
    </row>
    <row r="689" spans="1:15" x14ac:dyDescent="0.25">
      <c r="A689" s="14"/>
      <c r="B689" s="14"/>
      <c r="C689" s="14"/>
      <c r="D689" s="14"/>
      <c r="E689" s="15" t="s">
        <v>137</v>
      </c>
      <c r="F689" s="15" t="s">
        <v>138</v>
      </c>
      <c r="G689" s="15"/>
      <c r="H689" s="14"/>
      <c r="I689" s="16">
        <v>44635.48</v>
      </c>
      <c r="J689" s="16">
        <v>5000</v>
      </c>
      <c r="K689" s="16">
        <v>166000</v>
      </c>
      <c r="L689" s="16">
        <v>165685.51</v>
      </c>
      <c r="M689" s="16">
        <f t="shared" si="46"/>
        <v>99.81054819277108</v>
      </c>
      <c r="N689" s="16">
        <f t="shared" si="47"/>
        <v>3313.7102</v>
      </c>
      <c r="O689" s="16">
        <f t="shared" si="48"/>
        <v>371.1968819423472</v>
      </c>
    </row>
    <row r="690" spans="1:15" x14ac:dyDescent="0.25">
      <c r="A690" s="14"/>
      <c r="B690" s="14"/>
      <c r="C690" s="14"/>
      <c r="D690" s="14"/>
      <c r="E690" s="15" t="s">
        <v>139</v>
      </c>
      <c r="F690" s="15" t="s">
        <v>140</v>
      </c>
      <c r="G690" s="15"/>
      <c r="H690" s="14"/>
      <c r="I690" s="16">
        <v>0</v>
      </c>
      <c r="J690" s="16">
        <v>161720</v>
      </c>
      <c r="K690" s="16">
        <v>11200</v>
      </c>
      <c r="L690" s="16">
        <v>10176.43</v>
      </c>
      <c r="M690" s="16">
        <f t="shared" si="46"/>
        <v>90.860982142857154</v>
      </c>
      <c r="N690" s="16">
        <f t="shared" si="47"/>
        <v>6.2926230521889686</v>
      </c>
      <c r="O690" s="16">
        <f t="shared" si="48"/>
        <v>0</v>
      </c>
    </row>
    <row r="691" spans="1:15" x14ac:dyDescent="0.25">
      <c r="A691" s="14"/>
      <c r="B691" s="14"/>
      <c r="C691" s="14"/>
      <c r="D691" s="14"/>
      <c r="E691" s="15" t="s">
        <v>111</v>
      </c>
      <c r="F691" s="15" t="s">
        <v>112</v>
      </c>
      <c r="G691" s="15"/>
      <c r="H691" s="14"/>
      <c r="I691" s="16">
        <v>671</v>
      </c>
      <c r="J691" s="16">
        <v>3500</v>
      </c>
      <c r="K691" s="16">
        <v>4600</v>
      </c>
      <c r="L691" s="16">
        <v>4584.9799999999996</v>
      </c>
      <c r="M691" s="16">
        <f t="shared" si="46"/>
        <v>99.673478260869558</v>
      </c>
      <c r="N691" s="16">
        <f t="shared" si="47"/>
        <v>130.99942857142855</v>
      </c>
      <c r="O691" s="16">
        <f t="shared" si="48"/>
        <v>683.30551415797311</v>
      </c>
    </row>
    <row r="692" spans="1:15" x14ac:dyDescent="0.25">
      <c r="A692" s="11"/>
      <c r="B692" s="11"/>
      <c r="C692" s="11"/>
      <c r="D692" s="12" t="s">
        <v>297</v>
      </c>
      <c r="E692" s="11"/>
      <c r="F692" s="12" t="s">
        <v>298</v>
      </c>
      <c r="G692" s="12" t="s">
        <v>96</v>
      </c>
      <c r="H692" s="11"/>
      <c r="I692" s="13">
        <f>+I693</f>
        <v>0</v>
      </c>
      <c r="J692" s="13">
        <f>+J693</f>
        <v>2500</v>
      </c>
      <c r="K692" s="13">
        <f>+K693</f>
        <v>2500</v>
      </c>
      <c r="L692" s="13">
        <f>+L693</f>
        <v>950</v>
      </c>
      <c r="M692" s="13">
        <f t="shared" si="46"/>
        <v>38</v>
      </c>
      <c r="N692" s="13">
        <f t="shared" si="47"/>
        <v>38</v>
      </c>
      <c r="O692" s="13">
        <f t="shared" si="48"/>
        <v>0</v>
      </c>
    </row>
    <row r="693" spans="1:15" x14ac:dyDescent="0.25">
      <c r="A693" s="14"/>
      <c r="B693" s="14"/>
      <c r="C693" s="14"/>
      <c r="D693" s="14"/>
      <c r="E693" s="15" t="s">
        <v>111</v>
      </c>
      <c r="F693" s="15" t="s">
        <v>112</v>
      </c>
      <c r="G693" s="15"/>
      <c r="H693" s="14"/>
      <c r="I693" s="16">
        <v>0</v>
      </c>
      <c r="J693" s="16">
        <v>2500</v>
      </c>
      <c r="K693" s="16">
        <v>2500</v>
      </c>
      <c r="L693" s="16">
        <v>950</v>
      </c>
      <c r="M693" s="16">
        <f t="shared" si="46"/>
        <v>38</v>
      </c>
      <c r="N693" s="16">
        <f t="shared" si="47"/>
        <v>38</v>
      </c>
      <c r="O693" s="16">
        <f t="shared" si="48"/>
        <v>0</v>
      </c>
    </row>
    <row r="694" spans="1:15" x14ac:dyDescent="0.25">
      <c r="A694" s="8"/>
      <c r="B694" s="8"/>
      <c r="C694" s="9" t="s">
        <v>363</v>
      </c>
      <c r="D694" s="8"/>
      <c r="E694" s="8"/>
      <c r="F694" s="9" t="s">
        <v>364</v>
      </c>
      <c r="G694" s="9"/>
      <c r="H694" s="8"/>
      <c r="I694" s="10">
        <f>+I695</f>
        <v>217.28</v>
      </c>
      <c r="J694" s="10">
        <f>+J695</f>
        <v>26700</v>
      </c>
      <c r="K694" s="10">
        <f>+K695</f>
        <v>23900</v>
      </c>
      <c r="L694" s="10">
        <f>+L695</f>
        <v>21145.239999999998</v>
      </c>
      <c r="M694" s="10">
        <f t="shared" si="46"/>
        <v>88.473807531380743</v>
      </c>
      <c r="N694" s="10">
        <f t="shared" si="47"/>
        <v>79.195655430711597</v>
      </c>
      <c r="O694" s="10">
        <f t="shared" si="48"/>
        <v>9731.7930780559636</v>
      </c>
    </row>
    <row r="695" spans="1:15" x14ac:dyDescent="0.25">
      <c r="A695" s="11"/>
      <c r="B695" s="11"/>
      <c r="C695" s="11"/>
      <c r="D695" s="12" t="s">
        <v>16</v>
      </c>
      <c r="E695" s="11"/>
      <c r="F695" s="12"/>
      <c r="G695" s="12"/>
      <c r="H695" s="11"/>
      <c r="I695" s="13">
        <f>+I696+I697+I698+I699</f>
        <v>217.28</v>
      </c>
      <c r="J695" s="13">
        <f>+J696+J697+J698+J699</f>
        <v>26700</v>
      </c>
      <c r="K695" s="13">
        <f>+K696+K697+K698+K699</f>
        <v>23900</v>
      </c>
      <c r="L695" s="13">
        <f>+L696+L697+L698+L699</f>
        <v>21145.239999999998</v>
      </c>
      <c r="M695" s="13">
        <f t="shared" si="46"/>
        <v>88.473807531380743</v>
      </c>
      <c r="N695" s="13">
        <f t="shared" si="47"/>
        <v>79.195655430711597</v>
      </c>
      <c r="O695" s="13">
        <f t="shared" si="48"/>
        <v>9731.7930780559636</v>
      </c>
    </row>
    <row r="696" spans="1:15" x14ac:dyDescent="0.25">
      <c r="A696" s="14"/>
      <c r="B696" s="14"/>
      <c r="C696" s="14"/>
      <c r="D696" s="14"/>
      <c r="E696" s="15" t="s">
        <v>17</v>
      </c>
      <c r="F696" s="15" t="s">
        <v>18</v>
      </c>
      <c r="G696" s="15"/>
      <c r="H696" s="14"/>
      <c r="I696" s="16">
        <v>0</v>
      </c>
      <c r="J696" s="16">
        <v>12600</v>
      </c>
      <c r="K696" s="16">
        <v>2300</v>
      </c>
      <c r="L696" s="16">
        <v>0</v>
      </c>
      <c r="M696" s="16">
        <f t="shared" si="46"/>
        <v>0</v>
      </c>
      <c r="N696" s="16">
        <f t="shared" si="47"/>
        <v>0</v>
      </c>
      <c r="O696" s="16">
        <f t="shared" si="48"/>
        <v>0</v>
      </c>
    </row>
    <row r="697" spans="1:15" x14ac:dyDescent="0.25">
      <c r="A697" s="14"/>
      <c r="B697" s="14"/>
      <c r="C697" s="14"/>
      <c r="D697" s="14"/>
      <c r="E697" s="15" t="s">
        <v>33</v>
      </c>
      <c r="F697" s="15" t="s">
        <v>34</v>
      </c>
      <c r="G697" s="15"/>
      <c r="H697" s="14"/>
      <c r="I697" s="16">
        <v>0</v>
      </c>
      <c r="J697" s="16">
        <v>9100</v>
      </c>
      <c r="K697" s="16">
        <v>15500</v>
      </c>
      <c r="L697" s="16">
        <v>15411.24</v>
      </c>
      <c r="M697" s="16">
        <f t="shared" si="46"/>
        <v>99.427354838709675</v>
      </c>
      <c r="N697" s="16">
        <f t="shared" si="47"/>
        <v>169.35428571428571</v>
      </c>
      <c r="O697" s="16">
        <f t="shared" si="48"/>
        <v>0</v>
      </c>
    </row>
    <row r="698" spans="1:15" x14ac:dyDescent="0.25">
      <c r="A698" s="14"/>
      <c r="B698" s="14"/>
      <c r="C698" s="14"/>
      <c r="D698" s="14"/>
      <c r="E698" s="15" t="s">
        <v>25</v>
      </c>
      <c r="F698" s="15" t="s">
        <v>26</v>
      </c>
      <c r="G698" s="15"/>
      <c r="H698" s="14"/>
      <c r="I698" s="16">
        <v>217.28</v>
      </c>
      <c r="J698" s="16">
        <v>2000</v>
      </c>
      <c r="K698" s="16">
        <v>3100</v>
      </c>
      <c r="L698" s="16">
        <v>3019.5</v>
      </c>
      <c r="M698" s="16">
        <f t="shared" si="46"/>
        <v>97.403225806451616</v>
      </c>
      <c r="N698" s="16">
        <f t="shared" si="47"/>
        <v>150.97499999999999</v>
      </c>
      <c r="O698" s="16">
        <f t="shared" si="48"/>
        <v>1389.6815169366716</v>
      </c>
    </row>
    <row r="699" spans="1:15" x14ac:dyDescent="0.25">
      <c r="A699" s="14"/>
      <c r="B699" s="14"/>
      <c r="C699" s="14"/>
      <c r="D699" s="14"/>
      <c r="E699" s="15" t="s">
        <v>63</v>
      </c>
      <c r="F699" s="15" t="s">
        <v>64</v>
      </c>
      <c r="G699" s="15"/>
      <c r="H699" s="14"/>
      <c r="I699" s="16">
        <v>0</v>
      </c>
      <c r="J699" s="16">
        <v>3000</v>
      </c>
      <c r="K699" s="16">
        <v>3000</v>
      </c>
      <c r="L699" s="16">
        <v>2714.5</v>
      </c>
      <c r="M699" s="16">
        <f t="shared" si="46"/>
        <v>90.483333333333334</v>
      </c>
      <c r="N699" s="16">
        <f t="shared" si="47"/>
        <v>90.483333333333334</v>
      </c>
      <c r="O699" s="16">
        <f t="shared" si="48"/>
        <v>0</v>
      </c>
    </row>
    <row r="700" spans="1:15" x14ac:dyDescent="0.25">
      <c r="A700" s="8"/>
      <c r="B700" s="8"/>
      <c r="C700" s="9" t="s">
        <v>365</v>
      </c>
      <c r="D700" s="8"/>
      <c r="E700" s="8"/>
      <c r="F700" s="9" t="s">
        <v>366</v>
      </c>
      <c r="G700" s="9"/>
      <c r="H700" s="8"/>
      <c r="I700" s="10">
        <f t="shared" ref="I700:L701" si="49">+I701</f>
        <v>486286.12</v>
      </c>
      <c r="J700" s="10">
        <f t="shared" si="49"/>
        <v>319300</v>
      </c>
      <c r="K700" s="10">
        <f t="shared" si="49"/>
        <v>319300</v>
      </c>
      <c r="L700" s="10">
        <f t="shared" si="49"/>
        <v>177476.71</v>
      </c>
      <c r="M700" s="10">
        <f t="shared" si="46"/>
        <v>55.583059818352645</v>
      </c>
      <c r="N700" s="10">
        <f t="shared" si="47"/>
        <v>55.583059818352645</v>
      </c>
      <c r="O700" s="10">
        <f t="shared" si="48"/>
        <v>36.49635527331111</v>
      </c>
    </row>
    <row r="701" spans="1:15" x14ac:dyDescent="0.25">
      <c r="A701" s="11"/>
      <c r="B701" s="11"/>
      <c r="C701" s="11"/>
      <c r="D701" s="12" t="s">
        <v>16</v>
      </c>
      <c r="E701" s="11"/>
      <c r="F701" s="12"/>
      <c r="G701" s="12"/>
      <c r="H701" s="11"/>
      <c r="I701" s="13">
        <f t="shared" si="49"/>
        <v>486286.12</v>
      </c>
      <c r="J701" s="13">
        <f t="shared" si="49"/>
        <v>319300</v>
      </c>
      <c r="K701" s="13">
        <f t="shared" si="49"/>
        <v>319300</v>
      </c>
      <c r="L701" s="13">
        <f t="shared" si="49"/>
        <v>177476.71</v>
      </c>
      <c r="M701" s="13">
        <f t="shared" si="46"/>
        <v>55.583059818352645</v>
      </c>
      <c r="N701" s="13">
        <f t="shared" si="47"/>
        <v>55.583059818352645</v>
      </c>
      <c r="O701" s="13">
        <f t="shared" si="48"/>
        <v>36.49635527331111</v>
      </c>
    </row>
    <row r="702" spans="1:15" x14ac:dyDescent="0.25">
      <c r="A702" s="14"/>
      <c r="B702" s="14"/>
      <c r="C702" s="14"/>
      <c r="D702" s="14"/>
      <c r="E702" s="15" t="s">
        <v>311</v>
      </c>
      <c r="F702" s="15" t="s">
        <v>312</v>
      </c>
      <c r="G702" s="15"/>
      <c r="H702" s="14"/>
      <c r="I702" s="16">
        <v>486286.12</v>
      </c>
      <c r="J702" s="16">
        <v>319300</v>
      </c>
      <c r="K702" s="16">
        <v>319300</v>
      </c>
      <c r="L702" s="16">
        <v>177476.71</v>
      </c>
      <c r="M702" s="16">
        <f t="shared" si="46"/>
        <v>55.583059818352645</v>
      </c>
      <c r="N702" s="16">
        <f t="shared" si="47"/>
        <v>55.583059818352645</v>
      </c>
      <c r="O702" s="16">
        <f t="shared" si="48"/>
        <v>36.49635527331111</v>
      </c>
    </row>
    <row r="703" spans="1:15" x14ac:dyDescent="0.25">
      <c r="A703" s="8"/>
      <c r="B703" s="8"/>
      <c r="C703" s="9" t="s">
        <v>367</v>
      </c>
      <c r="D703" s="8"/>
      <c r="E703" s="8"/>
      <c r="F703" s="9" t="s">
        <v>368</v>
      </c>
      <c r="G703" s="9"/>
      <c r="H703" s="8"/>
      <c r="I703" s="10">
        <f>+I704</f>
        <v>54231.03</v>
      </c>
      <c r="J703" s="10">
        <f>+J704</f>
        <v>0</v>
      </c>
      <c r="K703" s="10">
        <f>+K704</f>
        <v>0</v>
      </c>
      <c r="L703" s="10">
        <f>+L704</f>
        <v>0</v>
      </c>
      <c r="M703" s="10">
        <f t="shared" si="46"/>
        <v>0</v>
      </c>
      <c r="N703" s="10">
        <f t="shared" si="47"/>
        <v>0</v>
      </c>
      <c r="O703" s="10">
        <f t="shared" si="48"/>
        <v>0</v>
      </c>
    </row>
    <row r="704" spans="1:15" x14ac:dyDescent="0.25">
      <c r="A704" s="11"/>
      <c r="B704" s="11"/>
      <c r="C704" s="11"/>
      <c r="D704" s="12" t="s">
        <v>16</v>
      </c>
      <c r="E704" s="11"/>
      <c r="F704" s="12"/>
      <c r="G704" s="12"/>
      <c r="H704" s="11"/>
      <c r="I704" s="13">
        <f>+I705+I706</f>
        <v>54231.03</v>
      </c>
      <c r="J704" s="13">
        <f>+J705+J706</f>
        <v>0</v>
      </c>
      <c r="K704" s="13">
        <f>+K705+K706</f>
        <v>0</v>
      </c>
      <c r="L704" s="13">
        <f>+L705+L706</f>
        <v>0</v>
      </c>
      <c r="M704" s="13">
        <f t="shared" si="46"/>
        <v>0</v>
      </c>
      <c r="N704" s="13">
        <f t="shared" si="47"/>
        <v>0</v>
      </c>
      <c r="O704" s="13">
        <f t="shared" si="48"/>
        <v>0</v>
      </c>
    </row>
    <row r="705" spans="1:15" x14ac:dyDescent="0.25">
      <c r="A705" s="14"/>
      <c r="B705" s="14"/>
      <c r="C705" s="14"/>
      <c r="D705" s="14"/>
      <c r="E705" s="15" t="s">
        <v>25</v>
      </c>
      <c r="F705" s="15" t="s">
        <v>26</v>
      </c>
      <c r="G705" s="15"/>
      <c r="H705" s="14"/>
      <c r="I705" s="16">
        <v>18126.34</v>
      </c>
      <c r="J705" s="16">
        <v>0</v>
      </c>
      <c r="K705" s="16">
        <v>0</v>
      </c>
      <c r="L705" s="16">
        <v>0</v>
      </c>
      <c r="M705" s="16">
        <f t="shared" si="46"/>
        <v>0</v>
      </c>
      <c r="N705" s="16">
        <f t="shared" si="47"/>
        <v>0</v>
      </c>
      <c r="O705" s="16">
        <f t="shared" si="48"/>
        <v>0</v>
      </c>
    </row>
    <row r="706" spans="1:15" x14ac:dyDescent="0.25">
      <c r="A706" s="14"/>
      <c r="B706" s="14"/>
      <c r="C706" s="14"/>
      <c r="D706" s="14"/>
      <c r="E706" s="15" t="s">
        <v>227</v>
      </c>
      <c r="F706" s="15" t="s">
        <v>228</v>
      </c>
      <c r="G706" s="15"/>
      <c r="H706" s="14"/>
      <c r="I706" s="16">
        <v>36104.69</v>
      </c>
      <c r="J706" s="16">
        <v>0</v>
      </c>
      <c r="K706" s="16">
        <v>0</v>
      </c>
      <c r="L706" s="16">
        <v>0</v>
      </c>
      <c r="M706" s="16">
        <f t="shared" si="46"/>
        <v>0</v>
      </c>
      <c r="N706" s="16">
        <f t="shared" si="47"/>
        <v>0</v>
      </c>
      <c r="O706" s="16">
        <f t="shared" si="48"/>
        <v>0</v>
      </c>
    </row>
    <row r="707" spans="1:15" x14ac:dyDescent="0.25">
      <c r="A707" s="8"/>
      <c r="B707" s="8"/>
      <c r="C707" s="9" t="s">
        <v>369</v>
      </c>
      <c r="D707" s="8"/>
      <c r="E707" s="8"/>
      <c r="F707" s="9" t="s">
        <v>370</v>
      </c>
      <c r="G707" s="9"/>
      <c r="H707" s="8"/>
      <c r="I707" s="10">
        <f>+I708+I711</f>
        <v>36414.06</v>
      </c>
      <c r="J707" s="10">
        <f>+J708+J711</f>
        <v>50500</v>
      </c>
      <c r="K707" s="10">
        <f>+K708+K711</f>
        <v>50500</v>
      </c>
      <c r="L707" s="10">
        <f>+L708+L711</f>
        <v>11571.48</v>
      </c>
      <c r="M707" s="10">
        <f t="shared" si="46"/>
        <v>22.913821782178218</v>
      </c>
      <c r="N707" s="10">
        <f t="shared" si="47"/>
        <v>22.913821782178218</v>
      </c>
      <c r="O707" s="10">
        <f t="shared" si="48"/>
        <v>31.777505721691018</v>
      </c>
    </row>
    <row r="708" spans="1:15" x14ac:dyDescent="0.25">
      <c r="A708" s="11"/>
      <c r="B708" s="11"/>
      <c r="C708" s="11"/>
      <c r="D708" s="12" t="s">
        <v>16</v>
      </c>
      <c r="E708" s="11"/>
      <c r="F708" s="12"/>
      <c r="G708" s="12"/>
      <c r="H708" s="11"/>
      <c r="I708" s="13">
        <f>+I709+I710</f>
        <v>0</v>
      </c>
      <c r="J708" s="13">
        <f>+J709+J710</f>
        <v>25000</v>
      </c>
      <c r="K708" s="13">
        <f>+K709+K710</f>
        <v>26100</v>
      </c>
      <c r="L708" s="13">
        <f>+L709+L710</f>
        <v>11571.48</v>
      </c>
      <c r="M708" s="13">
        <f t="shared" si="46"/>
        <v>44.335172413793103</v>
      </c>
      <c r="N708" s="13">
        <f t="shared" si="47"/>
        <v>46.285919999999997</v>
      </c>
      <c r="O708" s="13">
        <f t="shared" si="48"/>
        <v>0</v>
      </c>
    </row>
    <row r="709" spans="1:15" x14ac:dyDescent="0.25">
      <c r="A709" s="14"/>
      <c r="B709" s="14"/>
      <c r="C709" s="14"/>
      <c r="D709" s="14"/>
      <c r="E709" s="15" t="s">
        <v>17</v>
      </c>
      <c r="F709" s="15" t="s">
        <v>18</v>
      </c>
      <c r="G709" s="15"/>
      <c r="H709" s="14"/>
      <c r="I709" s="16">
        <v>0</v>
      </c>
      <c r="J709" s="16">
        <v>0</v>
      </c>
      <c r="K709" s="16">
        <v>500</v>
      </c>
      <c r="L709" s="16">
        <v>128</v>
      </c>
      <c r="M709" s="16">
        <f t="shared" ref="M709:M772" si="50">IF(K709&lt;&gt;0,L709/K709*100,0)</f>
        <v>25.6</v>
      </c>
      <c r="N709" s="16">
        <f t="shared" ref="N709:N772" si="51">IF(J709&lt;&gt;0,L709/J709*100,0)</f>
        <v>0</v>
      </c>
      <c r="O709" s="16">
        <f t="shared" ref="O709:O772" si="52">IF(I709&lt;&gt;0,L709/I709*100,0)</f>
        <v>0</v>
      </c>
    </row>
    <row r="710" spans="1:15" x14ac:dyDescent="0.25">
      <c r="A710" s="14"/>
      <c r="B710" s="14"/>
      <c r="C710" s="14"/>
      <c r="D710" s="14"/>
      <c r="E710" s="15" t="s">
        <v>111</v>
      </c>
      <c r="F710" s="15" t="s">
        <v>112</v>
      </c>
      <c r="G710" s="15"/>
      <c r="H710" s="14"/>
      <c r="I710" s="16">
        <v>0</v>
      </c>
      <c r="J710" s="16">
        <v>25000</v>
      </c>
      <c r="K710" s="16">
        <v>25600</v>
      </c>
      <c r="L710" s="16">
        <v>11443.48</v>
      </c>
      <c r="M710" s="16">
        <f t="shared" si="50"/>
        <v>44.701093749999998</v>
      </c>
      <c r="N710" s="16">
        <f t="shared" si="51"/>
        <v>45.773919999999997</v>
      </c>
      <c r="O710" s="16">
        <f t="shared" si="52"/>
        <v>0</v>
      </c>
    </row>
    <row r="711" spans="1:15" x14ac:dyDescent="0.25">
      <c r="A711" s="11"/>
      <c r="B711" s="11"/>
      <c r="C711" s="11"/>
      <c r="D711" s="12" t="s">
        <v>371</v>
      </c>
      <c r="E711" s="11"/>
      <c r="F711" s="12" t="s">
        <v>372</v>
      </c>
      <c r="G711" s="12" t="s">
        <v>96</v>
      </c>
      <c r="H711" s="11"/>
      <c r="I711" s="13">
        <f>+I712</f>
        <v>36414.06</v>
      </c>
      <c r="J711" s="13">
        <f>+J712</f>
        <v>25500</v>
      </c>
      <c r="K711" s="13">
        <f>+K712</f>
        <v>24400</v>
      </c>
      <c r="L711" s="13">
        <f>+L712</f>
        <v>0</v>
      </c>
      <c r="M711" s="13">
        <f t="shared" si="50"/>
        <v>0</v>
      </c>
      <c r="N711" s="13">
        <f t="shared" si="51"/>
        <v>0</v>
      </c>
      <c r="O711" s="13">
        <f t="shared" si="52"/>
        <v>0</v>
      </c>
    </row>
    <row r="712" spans="1:15" x14ac:dyDescent="0.25">
      <c r="A712" s="14"/>
      <c r="B712" s="14"/>
      <c r="C712" s="14"/>
      <c r="D712" s="14"/>
      <c r="E712" s="15" t="s">
        <v>17</v>
      </c>
      <c r="F712" s="15" t="s">
        <v>18</v>
      </c>
      <c r="G712" s="15"/>
      <c r="H712" s="14"/>
      <c r="I712" s="16">
        <v>36414.06</v>
      </c>
      <c r="J712" s="16">
        <v>25500</v>
      </c>
      <c r="K712" s="16">
        <v>24400</v>
      </c>
      <c r="L712" s="16">
        <v>0</v>
      </c>
      <c r="M712" s="16">
        <f t="shared" si="50"/>
        <v>0</v>
      </c>
      <c r="N712" s="16">
        <f t="shared" si="51"/>
        <v>0</v>
      </c>
      <c r="O712" s="16">
        <f t="shared" si="52"/>
        <v>0</v>
      </c>
    </row>
    <row r="713" spans="1:15" x14ac:dyDescent="0.25">
      <c r="A713" s="5"/>
      <c r="B713" s="6" t="s">
        <v>373</v>
      </c>
      <c r="C713" s="5"/>
      <c r="D713" s="5"/>
      <c r="E713" s="5"/>
      <c r="F713" s="6" t="s">
        <v>374</v>
      </c>
      <c r="G713" s="6"/>
      <c r="H713" s="5"/>
      <c r="I713" s="7">
        <f>+I714+I717+I720</f>
        <v>249216.66000000003</v>
      </c>
      <c r="J713" s="7">
        <f>+J714+J717+J720</f>
        <v>172797.33000000002</v>
      </c>
      <c r="K713" s="7">
        <f>+K714+K717+K720</f>
        <v>187597.33000000002</v>
      </c>
      <c r="L713" s="7">
        <f>+L714+L717+L720</f>
        <v>178143.77000000002</v>
      </c>
      <c r="M713" s="7">
        <f t="shared" si="50"/>
        <v>94.960717191444033</v>
      </c>
      <c r="N713" s="7">
        <f t="shared" si="51"/>
        <v>103.09405243703709</v>
      </c>
      <c r="O713" s="7">
        <f t="shared" si="52"/>
        <v>71.481485226549452</v>
      </c>
    </row>
    <row r="714" spans="1:15" x14ac:dyDescent="0.25">
      <c r="A714" s="8"/>
      <c r="B714" s="8"/>
      <c r="C714" s="9" t="s">
        <v>375</v>
      </c>
      <c r="D714" s="8"/>
      <c r="E714" s="8"/>
      <c r="F714" s="9" t="s">
        <v>376</v>
      </c>
      <c r="G714" s="9"/>
      <c r="H714" s="8"/>
      <c r="I714" s="10">
        <f t="shared" ref="I714:L715" si="53">+I715</f>
        <v>97648.25</v>
      </c>
      <c r="J714" s="10">
        <f t="shared" si="53"/>
        <v>105000</v>
      </c>
      <c r="K714" s="10">
        <f t="shared" si="53"/>
        <v>106800</v>
      </c>
      <c r="L714" s="10">
        <f t="shared" si="53"/>
        <v>106743.07</v>
      </c>
      <c r="M714" s="10">
        <f t="shared" si="50"/>
        <v>99.946694756554308</v>
      </c>
      <c r="N714" s="10">
        <f t="shared" si="51"/>
        <v>101.66006666666667</v>
      </c>
      <c r="O714" s="10">
        <f t="shared" si="52"/>
        <v>109.31385867130237</v>
      </c>
    </row>
    <row r="715" spans="1:15" x14ac:dyDescent="0.25">
      <c r="A715" s="11"/>
      <c r="B715" s="11"/>
      <c r="C715" s="11"/>
      <c r="D715" s="12" t="s">
        <v>16</v>
      </c>
      <c r="E715" s="11"/>
      <c r="F715" s="12"/>
      <c r="G715" s="12"/>
      <c r="H715" s="11"/>
      <c r="I715" s="13">
        <f t="shared" si="53"/>
        <v>97648.25</v>
      </c>
      <c r="J715" s="13">
        <f t="shared" si="53"/>
        <v>105000</v>
      </c>
      <c r="K715" s="13">
        <f t="shared" si="53"/>
        <v>106800</v>
      </c>
      <c r="L715" s="13">
        <f t="shared" si="53"/>
        <v>106743.07</v>
      </c>
      <c r="M715" s="13">
        <f t="shared" si="50"/>
        <v>99.946694756554308</v>
      </c>
      <c r="N715" s="13">
        <f t="shared" si="51"/>
        <v>101.66006666666667</v>
      </c>
      <c r="O715" s="13">
        <f t="shared" si="52"/>
        <v>109.31385867130237</v>
      </c>
    </row>
    <row r="716" spans="1:15" x14ac:dyDescent="0.25">
      <c r="A716" s="14"/>
      <c r="B716" s="14"/>
      <c r="C716" s="14"/>
      <c r="D716" s="14"/>
      <c r="E716" s="15" t="s">
        <v>377</v>
      </c>
      <c r="F716" s="15" t="s">
        <v>378</v>
      </c>
      <c r="G716" s="15"/>
      <c r="H716" s="14"/>
      <c r="I716" s="16">
        <v>97648.25</v>
      </c>
      <c r="J716" s="16">
        <v>105000</v>
      </c>
      <c r="K716" s="16">
        <v>106800</v>
      </c>
      <c r="L716" s="16">
        <v>106743.07</v>
      </c>
      <c r="M716" s="16">
        <f t="shared" si="50"/>
        <v>99.946694756554308</v>
      </c>
      <c r="N716" s="16">
        <f t="shared" si="51"/>
        <v>101.66006666666667</v>
      </c>
      <c r="O716" s="16">
        <f t="shared" si="52"/>
        <v>109.31385867130237</v>
      </c>
    </row>
    <row r="717" spans="1:15" x14ac:dyDescent="0.25">
      <c r="A717" s="8"/>
      <c r="B717" s="8"/>
      <c r="C717" s="9" t="s">
        <v>379</v>
      </c>
      <c r="D717" s="8"/>
      <c r="E717" s="8"/>
      <c r="F717" s="9" t="s">
        <v>380</v>
      </c>
      <c r="G717" s="9"/>
      <c r="H717" s="8"/>
      <c r="I717" s="10">
        <f t="shared" ref="I717:L718" si="54">+I718</f>
        <v>31043.82</v>
      </c>
      <c r="J717" s="10">
        <f t="shared" si="54"/>
        <v>30000</v>
      </c>
      <c r="K717" s="10">
        <f t="shared" si="54"/>
        <v>33000</v>
      </c>
      <c r="L717" s="10">
        <f t="shared" si="54"/>
        <v>31705.59</v>
      </c>
      <c r="M717" s="10">
        <f t="shared" si="50"/>
        <v>96.077545454545458</v>
      </c>
      <c r="N717" s="10">
        <f t="shared" si="51"/>
        <v>105.6853</v>
      </c>
      <c r="O717" s="10">
        <f t="shared" si="52"/>
        <v>102.13172863391169</v>
      </c>
    </row>
    <row r="718" spans="1:15" x14ac:dyDescent="0.25">
      <c r="A718" s="11"/>
      <c r="B718" s="11"/>
      <c r="C718" s="11"/>
      <c r="D718" s="12" t="s">
        <v>16</v>
      </c>
      <c r="E718" s="11"/>
      <c r="F718" s="12"/>
      <c r="G718" s="12"/>
      <c r="H718" s="11"/>
      <c r="I718" s="13">
        <f t="shared" si="54"/>
        <v>31043.82</v>
      </c>
      <c r="J718" s="13">
        <f t="shared" si="54"/>
        <v>30000</v>
      </c>
      <c r="K718" s="13">
        <f t="shared" si="54"/>
        <v>33000</v>
      </c>
      <c r="L718" s="13">
        <f t="shared" si="54"/>
        <v>31705.59</v>
      </c>
      <c r="M718" s="13">
        <f t="shared" si="50"/>
        <v>96.077545454545458</v>
      </c>
      <c r="N718" s="13">
        <f t="shared" si="51"/>
        <v>105.6853</v>
      </c>
      <c r="O718" s="13">
        <f t="shared" si="52"/>
        <v>102.13172863391169</v>
      </c>
    </row>
    <row r="719" spans="1:15" x14ac:dyDescent="0.25">
      <c r="A719" s="14"/>
      <c r="B719" s="14"/>
      <c r="C719" s="14"/>
      <c r="D719" s="14"/>
      <c r="E719" s="15" t="s">
        <v>33</v>
      </c>
      <c r="F719" s="15" t="s">
        <v>34</v>
      </c>
      <c r="G719" s="15"/>
      <c r="H719" s="14"/>
      <c r="I719" s="16">
        <v>31043.82</v>
      </c>
      <c r="J719" s="16">
        <v>30000</v>
      </c>
      <c r="K719" s="16">
        <v>33000</v>
      </c>
      <c r="L719" s="16">
        <v>31705.59</v>
      </c>
      <c r="M719" s="16">
        <f t="shared" si="50"/>
        <v>96.077545454545458</v>
      </c>
      <c r="N719" s="16">
        <f t="shared" si="51"/>
        <v>105.6853</v>
      </c>
      <c r="O719" s="16">
        <f t="shared" si="52"/>
        <v>102.13172863391169</v>
      </c>
    </row>
    <row r="720" spans="1:15" x14ac:dyDescent="0.25">
      <c r="A720" s="8"/>
      <c r="B720" s="8"/>
      <c r="C720" s="9" t="s">
        <v>381</v>
      </c>
      <c r="D720" s="8"/>
      <c r="E720" s="8"/>
      <c r="F720" s="9" t="s">
        <v>382</v>
      </c>
      <c r="G720" s="9"/>
      <c r="H720" s="8"/>
      <c r="I720" s="10">
        <f>+I721</f>
        <v>120524.59000000001</v>
      </c>
      <c r="J720" s="10">
        <f>+J721</f>
        <v>37797.33</v>
      </c>
      <c r="K720" s="10">
        <f>+K721</f>
        <v>47797.33</v>
      </c>
      <c r="L720" s="10">
        <f>+L721</f>
        <v>39695.11</v>
      </c>
      <c r="M720" s="10">
        <f t="shared" si="50"/>
        <v>83.048802098359886</v>
      </c>
      <c r="N720" s="10">
        <f t="shared" si="51"/>
        <v>105.0209366640448</v>
      </c>
      <c r="O720" s="10">
        <f t="shared" si="52"/>
        <v>32.935279016506094</v>
      </c>
    </row>
    <row r="721" spans="1:15" x14ac:dyDescent="0.25">
      <c r="A721" s="11"/>
      <c r="B721" s="11"/>
      <c r="C721" s="11"/>
      <c r="D721" s="12" t="s">
        <v>383</v>
      </c>
      <c r="E721" s="11"/>
      <c r="F721" s="12" t="s">
        <v>384</v>
      </c>
      <c r="G721" s="12" t="s">
        <v>96</v>
      </c>
      <c r="H721" s="11"/>
      <c r="I721" s="13">
        <f>+I722+I723+I724+I725</f>
        <v>120524.59000000001</v>
      </c>
      <c r="J721" s="13">
        <f>+J722+J723+J724+J725</f>
        <v>37797.33</v>
      </c>
      <c r="K721" s="13">
        <f>+K722+K723+K724+K725</f>
        <v>47797.33</v>
      </c>
      <c r="L721" s="13">
        <f>+L722+L723+L724+L725</f>
        <v>39695.11</v>
      </c>
      <c r="M721" s="13">
        <f t="shared" si="50"/>
        <v>83.048802098359886</v>
      </c>
      <c r="N721" s="13">
        <f t="shared" si="51"/>
        <v>105.0209366640448</v>
      </c>
      <c r="O721" s="13">
        <f t="shared" si="52"/>
        <v>32.935279016506094</v>
      </c>
    </row>
    <row r="722" spans="1:15" x14ac:dyDescent="0.25">
      <c r="A722" s="14"/>
      <c r="B722" s="14"/>
      <c r="C722" s="14"/>
      <c r="D722" s="14"/>
      <c r="E722" s="15" t="s">
        <v>17</v>
      </c>
      <c r="F722" s="15" t="s">
        <v>18</v>
      </c>
      <c r="G722" s="15"/>
      <c r="H722" s="14"/>
      <c r="I722" s="16">
        <v>524.6</v>
      </c>
      <c r="J722" s="16">
        <v>0</v>
      </c>
      <c r="K722" s="16">
        <v>0</v>
      </c>
      <c r="L722" s="16">
        <v>0</v>
      </c>
      <c r="M722" s="16">
        <f t="shared" si="50"/>
        <v>0</v>
      </c>
      <c r="N722" s="16">
        <f t="shared" si="51"/>
        <v>0</v>
      </c>
      <c r="O722" s="16">
        <f t="shared" si="52"/>
        <v>0</v>
      </c>
    </row>
    <row r="723" spans="1:15" x14ac:dyDescent="0.25">
      <c r="A723" s="14"/>
      <c r="B723" s="14"/>
      <c r="C723" s="14"/>
      <c r="D723" s="14"/>
      <c r="E723" s="15" t="s">
        <v>63</v>
      </c>
      <c r="F723" s="15" t="s">
        <v>64</v>
      </c>
      <c r="G723" s="15"/>
      <c r="H723" s="14"/>
      <c r="I723" s="16">
        <v>119999.99</v>
      </c>
      <c r="J723" s="16">
        <v>0</v>
      </c>
      <c r="K723" s="16">
        <v>22000</v>
      </c>
      <c r="L723" s="16">
        <v>21897.78</v>
      </c>
      <c r="M723" s="16">
        <f t="shared" si="50"/>
        <v>99.535363636363627</v>
      </c>
      <c r="N723" s="16">
        <f t="shared" si="51"/>
        <v>0</v>
      </c>
      <c r="O723" s="16">
        <f t="shared" si="52"/>
        <v>18.248151520679293</v>
      </c>
    </row>
    <row r="724" spans="1:15" x14ac:dyDescent="0.25">
      <c r="A724" s="14"/>
      <c r="B724" s="14"/>
      <c r="C724" s="14"/>
      <c r="D724" s="14"/>
      <c r="E724" s="15" t="s">
        <v>111</v>
      </c>
      <c r="F724" s="15" t="s">
        <v>112</v>
      </c>
      <c r="G724" s="15"/>
      <c r="H724" s="14"/>
      <c r="I724" s="16">
        <v>0</v>
      </c>
      <c r="J724" s="16">
        <v>20000</v>
      </c>
      <c r="K724" s="16">
        <v>5000</v>
      </c>
      <c r="L724" s="16">
        <v>0</v>
      </c>
      <c r="M724" s="16">
        <f t="shared" si="50"/>
        <v>0</v>
      </c>
      <c r="N724" s="16">
        <f t="shared" si="51"/>
        <v>0</v>
      </c>
      <c r="O724" s="16">
        <f t="shared" si="52"/>
        <v>0</v>
      </c>
    </row>
    <row r="725" spans="1:15" x14ac:dyDescent="0.25">
      <c r="A725" s="14"/>
      <c r="B725" s="14"/>
      <c r="C725" s="14"/>
      <c r="D725" s="14"/>
      <c r="E725" s="15" t="s">
        <v>385</v>
      </c>
      <c r="F725" s="15" t="s">
        <v>386</v>
      </c>
      <c r="G725" s="15"/>
      <c r="H725" s="14"/>
      <c r="I725" s="16">
        <v>0</v>
      </c>
      <c r="J725" s="16">
        <v>17797.330000000002</v>
      </c>
      <c r="K725" s="16">
        <v>20797.330000000002</v>
      </c>
      <c r="L725" s="16">
        <v>17797.330000000002</v>
      </c>
      <c r="M725" s="16">
        <f t="shared" si="50"/>
        <v>85.57507141541727</v>
      </c>
      <c r="N725" s="16">
        <f t="shared" si="51"/>
        <v>100</v>
      </c>
      <c r="O725" s="16">
        <f t="shared" si="52"/>
        <v>0</v>
      </c>
    </row>
    <row r="726" spans="1:15" x14ac:dyDescent="0.25">
      <c r="A726" s="5"/>
      <c r="B726" s="6" t="s">
        <v>387</v>
      </c>
      <c r="C726" s="5"/>
      <c r="D726" s="5"/>
      <c r="E726" s="5"/>
      <c r="F726" s="6" t="s">
        <v>388</v>
      </c>
      <c r="G726" s="6"/>
      <c r="H726" s="5"/>
      <c r="I726" s="7">
        <f>+I727+I737+I747+I750+I756+I764+I767+I773+I782+I787+I791+I802+I805+I810+I815+I818+I821+I825+I831</f>
        <v>1036678.1200000001</v>
      </c>
      <c r="J726" s="7">
        <f>+J727+J737+J747+J750+J756+J764+J767+J773+J782+J787+J791+J802+J805+J810+J815+J818+J821+J825+J831</f>
        <v>1624768.9100000001</v>
      </c>
      <c r="K726" s="7">
        <f>+K727+K737+K747+K750+K756+K764+K767+K773+K782+K787+K791+K802+K805+K810+K815+K818+K821+K825+K831</f>
        <v>1612268.9100000001</v>
      </c>
      <c r="L726" s="7">
        <f>+L727+L737+L747+L750+L756+L764+L767+L773+L782+L787+L791+L802+L805+L810+L815+L818+L821+L825+L831</f>
        <v>1316733.94</v>
      </c>
      <c r="M726" s="7">
        <f t="shared" si="50"/>
        <v>81.66962296630777</v>
      </c>
      <c r="N726" s="7">
        <f t="shared" si="51"/>
        <v>81.041305744827412</v>
      </c>
      <c r="O726" s="7">
        <f t="shared" si="52"/>
        <v>127.01473240314938</v>
      </c>
    </row>
    <row r="727" spans="1:15" x14ac:dyDescent="0.25">
      <c r="A727" s="8"/>
      <c r="B727" s="8"/>
      <c r="C727" s="9" t="s">
        <v>389</v>
      </c>
      <c r="D727" s="8"/>
      <c r="E727" s="8"/>
      <c r="F727" s="9" t="s">
        <v>390</v>
      </c>
      <c r="G727" s="9"/>
      <c r="H727" s="8"/>
      <c r="I727" s="10">
        <f>+I728</f>
        <v>13522.789999999999</v>
      </c>
      <c r="J727" s="10">
        <f>+J728</f>
        <v>40000</v>
      </c>
      <c r="K727" s="10">
        <f>+K728</f>
        <v>40000</v>
      </c>
      <c r="L727" s="10">
        <f>+L728</f>
        <v>29070.12</v>
      </c>
      <c r="M727" s="10">
        <f t="shared" si="50"/>
        <v>72.675299999999993</v>
      </c>
      <c r="N727" s="10">
        <f t="shared" si="51"/>
        <v>72.675299999999993</v>
      </c>
      <c r="O727" s="10">
        <f t="shared" si="52"/>
        <v>214.97131878850445</v>
      </c>
    </row>
    <row r="728" spans="1:15" x14ac:dyDescent="0.25">
      <c r="A728" s="11"/>
      <c r="B728" s="11"/>
      <c r="C728" s="11"/>
      <c r="D728" s="12" t="s">
        <v>16</v>
      </c>
      <c r="E728" s="11"/>
      <c r="F728" s="12"/>
      <c r="G728" s="12"/>
      <c r="H728" s="11"/>
      <c r="I728" s="13">
        <f>+I729+I730+I731+I732+I733+I734+I735+I736</f>
        <v>13522.789999999999</v>
      </c>
      <c r="J728" s="13">
        <f>+J729+J730+J731+J732+J733+J734+J735+J736</f>
        <v>40000</v>
      </c>
      <c r="K728" s="13">
        <f>+K729+K730+K731+K732+K733+K734+K735+K736</f>
        <v>40000</v>
      </c>
      <c r="L728" s="13">
        <f>+L729+L730+L731+L732+L733+L734+L735+L736</f>
        <v>29070.12</v>
      </c>
      <c r="M728" s="13">
        <f t="shared" si="50"/>
        <v>72.675299999999993</v>
      </c>
      <c r="N728" s="13">
        <f t="shared" si="51"/>
        <v>72.675299999999993</v>
      </c>
      <c r="O728" s="13">
        <f t="shared" si="52"/>
        <v>214.97131878850445</v>
      </c>
    </row>
    <row r="729" spans="1:15" x14ac:dyDescent="0.25">
      <c r="A729" s="14"/>
      <c r="B729" s="14"/>
      <c r="C729" s="14"/>
      <c r="D729" s="14"/>
      <c r="E729" s="15" t="s">
        <v>17</v>
      </c>
      <c r="F729" s="15" t="s">
        <v>18</v>
      </c>
      <c r="G729" s="15"/>
      <c r="H729" s="14"/>
      <c r="I729" s="16">
        <v>0</v>
      </c>
      <c r="J729" s="16">
        <v>0</v>
      </c>
      <c r="K729" s="16">
        <v>1000</v>
      </c>
      <c r="L729" s="16">
        <v>520</v>
      </c>
      <c r="M729" s="16">
        <f t="shared" si="50"/>
        <v>52</v>
      </c>
      <c r="N729" s="16">
        <f t="shared" si="51"/>
        <v>0</v>
      </c>
      <c r="O729" s="16">
        <f t="shared" si="52"/>
        <v>0</v>
      </c>
    </row>
    <row r="730" spans="1:15" x14ac:dyDescent="0.25">
      <c r="A730" s="14"/>
      <c r="B730" s="14"/>
      <c r="C730" s="14"/>
      <c r="D730" s="14"/>
      <c r="E730" s="15" t="s">
        <v>33</v>
      </c>
      <c r="F730" s="15" t="s">
        <v>34</v>
      </c>
      <c r="G730" s="15"/>
      <c r="H730" s="14"/>
      <c r="I730" s="16">
        <v>0</v>
      </c>
      <c r="J730" s="16">
        <v>0</v>
      </c>
      <c r="K730" s="16">
        <v>1500</v>
      </c>
      <c r="L730" s="16">
        <v>1500</v>
      </c>
      <c r="M730" s="16">
        <f t="shared" si="50"/>
        <v>100</v>
      </c>
      <c r="N730" s="16">
        <f t="shared" si="51"/>
        <v>0</v>
      </c>
      <c r="O730" s="16">
        <f t="shared" si="52"/>
        <v>0</v>
      </c>
    </row>
    <row r="731" spans="1:15" x14ac:dyDescent="0.25">
      <c r="A731" s="14"/>
      <c r="B731" s="14"/>
      <c r="C731" s="14"/>
      <c r="D731" s="14"/>
      <c r="E731" s="15" t="s">
        <v>21</v>
      </c>
      <c r="F731" s="15" t="s">
        <v>22</v>
      </c>
      <c r="G731" s="15"/>
      <c r="H731" s="14"/>
      <c r="I731" s="16">
        <v>0</v>
      </c>
      <c r="J731" s="16">
        <v>0</v>
      </c>
      <c r="K731" s="16">
        <v>18000</v>
      </c>
      <c r="L731" s="16">
        <v>16797.47</v>
      </c>
      <c r="M731" s="16">
        <f t="shared" si="50"/>
        <v>93.319277777777785</v>
      </c>
      <c r="N731" s="16">
        <f t="shared" si="51"/>
        <v>0</v>
      </c>
      <c r="O731" s="16">
        <f t="shared" si="52"/>
        <v>0</v>
      </c>
    </row>
    <row r="732" spans="1:15" x14ac:dyDescent="0.25">
      <c r="A732" s="14"/>
      <c r="B732" s="14"/>
      <c r="C732" s="14"/>
      <c r="D732" s="14"/>
      <c r="E732" s="15" t="s">
        <v>322</v>
      </c>
      <c r="F732" s="15" t="s">
        <v>323</v>
      </c>
      <c r="G732" s="15"/>
      <c r="H732" s="14"/>
      <c r="I732" s="16">
        <v>2839.73</v>
      </c>
      <c r="J732" s="16">
        <v>4000</v>
      </c>
      <c r="K732" s="16">
        <v>9000</v>
      </c>
      <c r="L732" s="16">
        <v>8739.85</v>
      </c>
      <c r="M732" s="16">
        <f t="shared" si="50"/>
        <v>97.109444444444449</v>
      </c>
      <c r="N732" s="16">
        <f t="shared" si="51"/>
        <v>218.49625</v>
      </c>
      <c r="O732" s="16">
        <f t="shared" si="52"/>
        <v>307.77045705049426</v>
      </c>
    </row>
    <row r="733" spans="1:15" x14ac:dyDescent="0.25">
      <c r="A733" s="14"/>
      <c r="B733" s="14"/>
      <c r="C733" s="14"/>
      <c r="D733" s="14"/>
      <c r="E733" s="15" t="s">
        <v>139</v>
      </c>
      <c r="F733" s="15" t="s">
        <v>140</v>
      </c>
      <c r="G733" s="15"/>
      <c r="H733" s="14"/>
      <c r="I733" s="16">
        <v>9482.16</v>
      </c>
      <c r="J733" s="16">
        <v>16000</v>
      </c>
      <c r="K733" s="16">
        <v>0</v>
      </c>
      <c r="L733" s="16">
        <v>0</v>
      </c>
      <c r="M733" s="16">
        <f t="shared" si="50"/>
        <v>0</v>
      </c>
      <c r="N733" s="16">
        <f t="shared" si="51"/>
        <v>0</v>
      </c>
      <c r="O733" s="16">
        <f t="shared" si="52"/>
        <v>0</v>
      </c>
    </row>
    <row r="734" spans="1:15" x14ac:dyDescent="0.25">
      <c r="A734" s="14"/>
      <c r="B734" s="14"/>
      <c r="C734" s="14"/>
      <c r="D734" s="14"/>
      <c r="E734" s="15" t="s">
        <v>111</v>
      </c>
      <c r="F734" s="15" t="s">
        <v>112</v>
      </c>
      <c r="G734" s="15"/>
      <c r="H734" s="14"/>
      <c r="I734" s="16">
        <v>451.4</v>
      </c>
      <c r="J734" s="16">
        <v>2000</v>
      </c>
      <c r="K734" s="16">
        <v>2000</v>
      </c>
      <c r="L734" s="16">
        <v>1512.8</v>
      </c>
      <c r="M734" s="16">
        <f t="shared" si="50"/>
        <v>75.64</v>
      </c>
      <c r="N734" s="16">
        <f t="shared" si="51"/>
        <v>75.64</v>
      </c>
      <c r="O734" s="16">
        <f t="shared" si="52"/>
        <v>335.13513513513516</v>
      </c>
    </row>
    <row r="735" spans="1:15" x14ac:dyDescent="0.25">
      <c r="A735" s="14"/>
      <c r="B735" s="14"/>
      <c r="C735" s="14"/>
      <c r="D735" s="14"/>
      <c r="E735" s="15" t="s">
        <v>151</v>
      </c>
      <c r="F735" s="15" t="s">
        <v>152</v>
      </c>
      <c r="G735" s="15"/>
      <c r="H735" s="14"/>
      <c r="I735" s="16">
        <v>749.5</v>
      </c>
      <c r="J735" s="16">
        <v>0</v>
      </c>
      <c r="K735" s="16">
        <v>0</v>
      </c>
      <c r="L735" s="16">
        <v>0</v>
      </c>
      <c r="M735" s="16">
        <f t="shared" si="50"/>
        <v>0</v>
      </c>
      <c r="N735" s="16">
        <f t="shared" si="51"/>
        <v>0</v>
      </c>
      <c r="O735" s="16">
        <f t="shared" si="52"/>
        <v>0</v>
      </c>
    </row>
    <row r="736" spans="1:15" x14ac:dyDescent="0.25">
      <c r="A736" s="14"/>
      <c r="B736" s="14"/>
      <c r="C736" s="14"/>
      <c r="D736" s="14"/>
      <c r="E736" s="15" t="s">
        <v>391</v>
      </c>
      <c r="F736" s="15" t="s">
        <v>392</v>
      </c>
      <c r="G736" s="15"/>
      <c r="H736" s="14"/>
      <c r="I736" s="16">
        <v>0</v>
      </c>
      <c r="J736" s="16">
        <v>18000</v>
      </c>
      <c r="K736" s="16">
        <v>8500</v>
      </c>
      <c r="L736" s="16">
        <v>0</v>
      </c>
      <c r="M736" s="16">
        <f t="shared" si="50"/>
        <v>0</v>
      </c>
      <c r="N736" s="16">
        <f t="shared" si="51"/>
        <v>0</v>
      </c>
      <c r="O736" s="16">
        <f t="shared" si="52"/>
        <v>0</v>
      </c>
    </row>
    <row r="737" spans="1:15" x14ac:dyDescent="0.25">
      <c r="A737" s="8"/>
      <c r="B737" s="8"/>
      <c r="C737" s="9" t="s">
        <v>393</v>
      </c>
      <c r="D737" s="8"/>
      <c r="E737" s="8"/>
      <c r="F737" s="9" t="s">
        <v>394</v>
      </c>
      <c r="G737" s="9"/>
      <c r="H737" s="8"/>
      <c r="I737" s="10">
        <f>+I738</f>
        <v>14628.47</v>
      </c>
      <c r="J737" s="10">
        <f>+J738</f>
        <v>31000</v>
      </c>
      <c r="K737" s="10">
        <f>+K738</f>
        <v>31000</v>
      </c>
      <c r="L737" s="10">
        <f>+L738</f>
        <v>21774.3</v>
      </c>
      <c r="M737" s="10">
        <f t="shared" si="50"/>
        <v>70.239677419354834</v>
      </c>
      <c r="N737" s="10">
        <f t="shared" si="51"/>
        <v>70.239677419354834</v>
      </c>
      <c r="O737" s="10">
        <f t="shared" si="52"/>
        <v>148.84878596326206</v>
      </c>
    </row>
    <row r="738" spans="1:15" x14ac:dyDescent="0.25">
      <c r="A738" s="11"/>
      <c r="B738" s="11"/>
      <c r="C738" s="11"/>
      <c r="D738" s="12" t="s">
        <v>16</v>
      </c>
      <c r="E738" s="11"/>
      <c r="F738" s="12"/>
      <c r="G738" s="12"/>
      <c r="H738" s="11"/>
      <c r="I738" s="13">
        <f>+I739+I740+I741+I742+I743+I744+I745+I746</f>
        <v>14628.47</v>
      </c>
      <c r="J738" s="13">
        <f>+J739+J740+J741+J742+J743+J744+J745+J746</f>
        <v>31000</v>
      </c>
      <c r="K738" s="13">
        <f>+K739+K740+K741+K742+K743+K744+K745+K746</f>
        <v>31000</v>
      </c>
      <c r="L738" s="13">
        <f>+L739+L740+L741+L742+L743+L744+L745+L746</f>
        <v>21774.3</v>
      </c>
      <c r="M738" s="13">
        <f t="shared" si="50"/>
        <v>70.239677419354834</v>
      </c>
      <c r="N738" s="13">
        <f t="shared" si="51"/>
        <v>70.239677419354834</v>
      </c>
      <c r="O738" s="13">
        <f t="shared" si="52"/>
        <v>148.84878596326206</v>
      </c>
    </row>
    <row r="739" spans="1:15" x14ac:dyDescent="0.25">
      <c r="A739" s="14"/>
      <c r="B739" s="14"/>
      <c r="C739" s="14"/>
      <c r="D739" s="14"/>
      <c r="E739" s="15" t="s">
        <v>17</v>
      </c>
      <c r="F739" s="15" t="s">
        <v>18</v>
      </c>
      <c r="G739" s="15"/>
      <c r="H739" s="14"/>
      <c r="I739" s="16">
        <v>13760.31</v>
      </c>
      <c r="J739" s="16">
        <v>4850</v>
      </c>
      <c r="K739" s="16">
        <v>4850</v>
      </c>
      <c r="L739" s="16">
        <v>4476.6099999999997</v>
      </c>
      <c r="M739" s="16">
        <f t="shared" si="50"/>
        <v>92.301237113402053</v>
      </c>
      <c r="N739" s="16">
        <f t="shared" si="51"/>
        <v>92.301237113402053</v>
      </c>
      <c r="O739" s="16">
        <f t="shared" si="52"/>
        <v>32.532769973932275</v>
      </c>
    </row>
    <row r="740" spans="1:15" x14ac:dyDescent="0.25">
      <c r="A740" s="14"/>
      <c r="B740" s="14"/>
      <c r="C740" s="14"/>
      <c r="D740" s="14"/>
      <c r="E740" s="15" t="s">
        <v>33</v>
      </c>
      <c r="F740" s="15" t="s">
        <v>34</v>
      </c>
      <c r="G740" s="15"/>
      <c r="H740" s="14"/>
      <c r="I740" s="16">
        <v>0</v>
      </c>
      <c r="J740" s="16">
        <v>0</v>
      </c>
      <c r="K740" s="16">
        <v>1000</v>
      </c>
      <c r="L740" s="16">
        <v>453.32</v>
      </c>
      <c r="M740" s="16">
        <f t="shared" si="50"/>
        <v>45.332000000000001</v>
      </c>
      <c r="N740" s="16">
        <f t="shared" si="51"/>
        <v>0</v>
      </c>
      <c r="O740" s="16">
        <f t="shared" si="52"/>
        <v>0</v>
      </c>
    </row>
    <row r="741" spans="1:15" x14ac:dyDescent="0.25">
      <c r="A741" s="14"/>
      <c r="B741" s="14"/>
      <c r="C741" s="14"/>
      <c r="D741" s="14"/>
      <c r="E741" s="15" t="s">
        <v>19</v>
      </c>
      <c r="F741" s="15" t="s">
        <v>20</v>
      </c>
      <c r="G741" s="15"/>
      <c r="H741" s="14"/>
      <c r="I741" s="16">
        <v>426.46</v>
      </c>
      <c r="J741" s="16">
        <v>500</v>
      </c>
      <c r="K741" s="16">
        <v>500</v>
      </c>
      <c r="L741" s="16">
        <v>483.47</v>
      </c>
      <c r="M741" s="16">
        <f t="shared" si="50"/>
        <v>96.694000000000003</v>
      </c>
      <c r="N741" s="16">
        <f t="shared" si="51"/>
        <v>96.694000000000003</v>
      </c>
      <c r="O741" s="16">
        <f t="shared" si="52"/>
        <v>113.36819396895372</v>
      </c>
    </row>
    <row r="742" spans="1:15" x14ac:dyDescent="0.25">
      <c r="A742" s="14"/>
      <c r="B742" s="14"/>
      <c r="C742" s="14"/>
      <c r="D742" s="14"/>
      <c r="E742" s="15" t="s">
        <v>70</v>
      </c>
      <c r="F742" s="15" t="s">
        <v>71</v>
      </c>
      <c r="G742" s="15"/>
      <c r="H742" s="14"/>
      <c r="I742" s="16">
        <v>328.5</v>
      </c>
      <c r="J742" s="16">
        <v>500</v>
      </c>
      <c r="K742" s="16">
        <v>500</v>
      </c>
      <c r="L742" s="16">
        <v>0</v>
      </c>
      <c r="M742" s="16">
        <f t="shared" si="50"/>
        <v>0</v>
      </c>
      <c r="N742" s="16">
        <f t="shared" si="51"/>
        <v>0</v>
      </c>
      <c r="O742" s="16">
        <f t="shared" si="52"/>
        <v>0</v>
      </c>
    </row>
    <row r="743" spans="1:15" x14ac:dyDescent="0.25">
      <c r="A743" s="14"/>
      <c r="B743" s="14"/>
      <c r="C743" s="14"/>
      <c r="D743" s="14"/>
      <c r="E743" s="15" t="s">
        <v>21</v>
      </c>
      <c r="F743" s="15" t="s">
        <v>22</v>
      </c>
      <c r="G743" s="15"/>
      <c r="H743" s="14"/>
      <c r="I743" s="16">
        <v>0</v>
      </c>
      <c r="J743" s="16">
        <v>15000</v>
      </c>
      <c r="K743" s="16">
        <v>16000</v>
      </c>
      <c r="L743" s="16">
        <v>15590.63</v>
      </c>
      <c r="M743" s="16">
        <f t="shared" si="50"/>
        <v>97.441437499999992</v>
      </c>
      <c r="N743" s="16">
        <f t="shared" si="51"/>
        <v>103.93753333333333</v>
      </c>
      <c r="O743" s="16">
        <f t="shared" si="52"/>
        <v>0</v>
      </c>
    </row>
    <row r="744" spans="1:15" x14ac:dyDescent="0.25">
      <c r="A744" s="14"/>
      <c r="B744" s="14"/>
      <c r="C744" s="14"/>
      <c r="D744" s="14"/>
      <c r="E744" s="15" t="s">
        <v>23</v>
      </c>
      <c r="F744" s="15" t="s">
        <v>24</v>
      </c>
      <c r="G744" s="15"/>
      <c r="H744" s="14"/>
      <c r="I744" s="16">
        <v>113.2</v>
      </c>
      <c r="J744" s="16">
        <v>150</v>
      </c>
      <c r="K744" s="16">
        <v>150</v>
      </c>
      <c r="L744" s="16">
        <v>84.27</v>
      </c>
      <c r="M744" s="16">
        <f t="shared" si="50"/>
        <v>56.18</v>
      </c>
      <c r="N744" s="16">
        <f t="shared" si="51"/>
        <v>56.18</v>
      </c>
      <c r="O744" s="16">
        <f t="shared" si="52"/>
        <v>74.443462897526487</v>
      </c>
    </row>
    <row r="745" spans="1:15" x14ac:dyDescent="0.25">
      <c r="A745" s="14"/>
      <c r="B745" s="14"/>
      <c r="C745" s="14"/>
      <c r="D745" s="14"/>
      <c r="E745" s="15" t="s">
        <v>25</v>
      </c>
      <c r="F745" s="15" t="s">
        <v>26</v>
      </c>
      <c r="G745" s="15"/>
      <c r="H745" s="14"/>
      <c r="I745" s="16">
        <v>0</v>
      </c>
      <c r="J745" s="16">
        <v>0</v>
      </c>
      <c r="K745" s="16">
        <v>1000</v>
      </c>
      <c r="L745" s="16">
        <v>686</v>
      </c>
      <c r="M745" s="16">
        <f t="shared" si="50"/>
        <v>68.600000000000009</v>
      </c>
      <c r="N745" s="16">
        <f t="shared" si="51"/>
        <v>0</v>
      </c>
      <c r="O745" s="16">
        <f t="shared" si="52"/>
        <v>0</v>
      </c>
    </row>
    <row r="746" spans="1:15" x14ac:dyDescent="0.25">
      <c r="A746" s="14"/>
      <c r="B746" s="14"/>
      <c r="C746" s="14"/>
      <c r="D746" s="14"/>
      <c r="E746" s="15" t="s">
        <v>111</v>
      </c>
      <c r="F746" s="15" t="s">
        <v>112</v>
      </c>
      <c r="G746" s="15"/>
      <c r="H746" s="14"/>
      <c r="I746" s="16">
        <v>0</v>
      </c>
      <c r="J746" s="16">
        <v>10000</v>
      </c>
      <c r="K746" s="16">
        <v>7000</v>
      </c>
      <c r="L746" s="16">
        <v>0</v>
      </c>
      <c r="M746" s="16">
        <f t="shared" si="50"/>
        <v>0</v>
      </c>
      <c r="N746" s="16">
        <f t="shared" si="51"/>
        <v>0</v>
      </c>
      <c r="O746" s="16">
        <f t="shared" si="52"/>
        <v>0</v>
      </c>
    </row>
    <row r="747" spans="1:15" x14ac:dyDescent="0.25">
      <c r="A747" s="8"/>
      <c r="B747" s="8"/>
      <c r="C747" s="9" t="s">
        <v>395</v>
      </c>
      <c r="D747" s="8"/>
      <c r="E747" s="8"/>
      <c r="F747" s="9" t="s">
        <v>396</v>
      </c>
      <c r="G747" s="9"/>
      <c r="H747" s="8"/>
      <c r="I747" s="10">
        <f t="shared" ref="I747:L748" si="55">+I748</f>
        <v>2500</v>
      </c>
      <c r="J747" s="10">
        <f t="shared" si="55"/>
        <v>2500</v>
      </c>
      <c r="K747" s="10">
        <f t="shared" si="55"/>
        <v>2500</v>
      </c>
      <c r="L747" s="10">
        <f t="shared" si="55"/>
        <v>2500</v>
      </c>
      <c r="M747" s="10">
        <f t="shared" si="50"/>
        <v>100</v>
      </c>
      <c r="N747" s="10">
        <f t="shared" si="51"/>
        <v>100</v>
      </c>
      <c r="O747" s="10">
        <f t="shared" si="52"/>
        <v>100</v>
      </c>
    </row>
    <row r="748" spans="1:15" x14ac:dyDescent="0.25">
      <c r="A748" s="11"/>
      <c r="B748" s="11"/>
      <c r="C748" s="11"/>
      <c r="D748" s="12" t="s">
        <v>16</v>
      </c>
      <c r="E748" s="11"/>
      <c r="F748" s="12"/>
      <c r="G748" s="12"/>
      <c r="H748" s="11"/>
      <c r="I748" s="13">
        <f t="shared" si="55"/>
        <v>2500</v>
      </c>
      <c r="J748" s="13">
        <f t="shared" si="55"/>
        <v>2500</v>
      </c>
      <c r="K748" s="13">
        <f t="shared" si="55"/>
        <v>2500</v>
      </c>
      <c r="L748" s="13">
        <f t="shared" si="55"/>
        <v>2500</v>
      </c>
      <c r="M748" s="13">
        <f t="shared" si="50"/>
        <v>100</v>
      </c>
      <c r="N748" s="13">
        <f t="shared" si="51"/>
        <v>100</v>
      </c>
      <c r="O748" s="13">
        <f t="shared" si="52"/>
        <v>100</v>
      </c>
    </row>
    <row r="749" spans="1:15" x14ac:dyDescent="0.25">
      <c r="A749" s="14"/>
      <c r="B749" s="14"/>
      <c r="C749" s="14"/>
      <c r="D749" s="14"/>
      <c r="E749" s="15" t="s">
        <v>29</v>
      </c>
      <c r="F749" s="15" t="s">
        <v>30</v>
      </c>
      <c r="G749" s="15"/>
      <c r="H749" s="14"/>
      <c r="I749" s="16">
        <v>2500</v>
      </c>
      <c r="J749" s="16">
        <v>2500</v>
      </c>
      <c r="K749" s="16">
        <v>2500</v>
      </c>
      <c r="L749" s="16">
        <v>2500</v>
      </c>
      <c r="M749" s="16">
        <f t="shared" si="50"/>
        <v>100</v>
      </c>
      <c r="N749" s="16">
        <f t="shared" si="51"/>
        <v>100</v>
      </c>
      <c r="O749" s="16">
        <f t="shared" si="52"/>
        <v>100</v>
      </c>
    </row>
    <row r="750" spans="1:15" x14ac:dyDescent="0.25">
      <c r="A750" s="8"/>
      <c r="B750" s="8"/>
      <c r="C750" s="9" t="s">
        <v>397</v>
      </c>
      <c r="D750" s="8"/>
      <c r="E750" s="8"/>
      <c r="F750" s="9" t="s">
        <v>398</v>
      </c>
      <c r="G750" s="9"/>
      <c r="H750" s="8"/>
      <c r="I750" s="10">
        <f>+I751+I754</f>
        <v>182749.01</v>
      </c>
      <c r="J750" s="10">
        <f>+J751+J754</f>
        <v>193887.5</v>
      </c>
      <c r="K750" s="10">
        <f>+K751+K754</f>
        <v>193887.5</v>
      </c>
      <c r="L750" s="10">
        <f>+L751+L754</f>
        <v>193887.5</v>
      </c>
      <c r="M750" s="10">
        <f t="shared" si="50"/>
        <v>100</v>
      </c>
      <c r="N750" s="10">
        <f t="shared" si="51"/>
        <v>100</v>
      </c>
      <c r="O750" s="10">
        <f t="shared" si="52"/>
        <v>106.09496598640943</v>
      </c>
    </row>
    <row r="751" spans="1:15" x14ac:dyDescent="0.25">
      <c r="A751" s="11"/>
      <c r="B751" s="11"/>
      <c r="C751" s="11"/>
      <c r="D751" s="12" t="s">
        <v>16</v>
      </c>
      <c r="E751" s="11"/>
      <c r="F751" s="12"/>
      <c r="G751" s="12"/>
      <c r="H751" s="11"/>
      <c r="I751" s="13">
        <f>+I752+I753</f>
        <v>156319.01</v>
      </c>
      <c r="J751" s="13">
        <f>+J752+J753</f>
        <v>169254</v>
      </c>
      <c r="K751" s="13">
        <f>+K752+K753</f>
        <v>172165.18</v>
      </c>
      <c r="L751" s="13">
        <f>+L752+L753</f>
        <v>172165.18</v>
      </c>
      <c r="M751" s="13">
        <f t="shared" si="50"/>
        <v>100</v>
      </c>
      <c r="N751" s="13">
        <f t="shared" si="51"/>
        <v>101.72000661727346</v>
      </c>
      <c r="O751" s="13">
        <f t="shared" si="52"/>
        <v>110.13707162039982</v>
      </c>
    </row>
    <row r="752" spans="1:15" x14ac:dyDescent="0.25">
      <c r="A752" s="14"/>
      <c r="B752" s="14"/>
      <c r="C752" s="14"/>
      <c r="D752" s="14"/>
      <c r="E752" s="15" t="s">
        <v>164</v>
      </c>
      <c r="F752" s="15" t="s">
        <v>165</v>
      </c>
      <c r="G752" s="15"/>
      <c r="H752" s="14"/>
      <c r="I752" s="16">
        <v>156319.01</v>
      </c>
      <c r="J752" s="16">
        <v>169254</v>
      </c>
      <c r="K752" s="16">
        <v>169080.18</v>
      </c>
      <c r="L752" s="16">
        <v>169080.18</v>
      </c>
      <c r="M752" s="16">
        <f t="shared" si="50"/>
        <v>100</v>
      </c>
      <c r="N752" s="16">
        <f t="shared" si="51"/>
        <v>99.897302279414362</v>
      </c>
      <c r="O752" s="16">
        <f t="shared" si="52"/>
        <v>108.16354325683099</v>
      </c>
    </row>
    <row r="753" spans="1:15" x14ac:dyDescent="0.25">
      <c r="A753" s="14"/>
      <c r="B753" s="14"/>
      <c r="C753" s="14"/>
      <c r="D753" s="14"/>
      <c r="E753" s="15" t="s">
        <v>385</v>
      </c>
      <c r="F753" s="15" t="s">
        <v>386</v>
      </c>
      <c r="G753" s="15"/>
      <c r="H753" s="14"/>
      <c r="I753" s="16">
        <v>0</v>
      </c>
      <c r="J753" s="16">
        <v>0</v>
      </c>
      <c r="K753" s="16">
        <v>3085</v>
      </c>
      <c r="L753" s="16">
        <v>3085</v>
      </c>
      <c r="M753" s="16">
        <f t="shared" si="50"/>
        <v>100</v>
      </c>
      <c r="N753" s="16">
        <f t="shared" si="51"/>
        <v>0</v>
      </c>
      <c r="O753" s="16">
        <f t="shared" si="52"/>
        <v>0</v>
      </c>
    </row>
    <row r="754" spans="1:15" x14ac:dyDescent="0.25">
      <c r="A754" s="11"/>
      <c r="B754" s="11"/>
      <c r="C754" s="11"/>
      <c r="D754" s="12" t="s">
        <v>399</v>
      </c>
      <c r="E754" s="11"/>
      <c r="F754" s="12" t="s">
        <v>400</v>
      </c>
      <c r="G754" s="12" t="s">
        <v>96</v>
      </c>
      <c r="H754" s="11"/>
      <c r="I754" s="13">
        <f>+I755</f>
        <v>26430</v>
      </c>
      <c r="J754" s="13">
        <f>+J755</f>
        <v>24633.5</v>
      </c>
      <c r="K754" s="13">
        <f>+K755</f>
        <v>21722.32</v>
      </c>
      <c r="L754" s="13">
        <f>+L755</f>
        <v>21722.32</v>
      </c>
      <c r="M754" s="13">
        <f t="shared" si="50"/>
        <v>100</v>
      </c>
      <c r="N754" s="13">
        <f t="shared" si="51"/>
        <v>88.182028538372535</v>
      </c>
      <c r="O754" s="13">
        <f t="shared" si="52"/>
        <v>82.188119561104799</v>
      </c>
    </row>
    <row r="755" spans="1:15" x14ac:dyDescent="0.25">
      <c r="A755" s="14"/>
      <c r="B755" s="14"/>
      <c r="C755" s="14"/>
      <c r="D755" s="14"/>
      <c r="E755" s="15" t="s">
        <v>385</v>
      </c>
      <c r="F755" s="15" t="s">
        <v>386</v>
      </c>
      <c r="G755" s="15"/>
      <c r="H755" s="14"/>
      <c r="I755" s="16">
        <v>26430</v>
      </c>
      <c r="J755" s="16">
        <v>24633.5</v>
      </c>
      <c r="K755" s="16">
        <v>21722.32</v>
      </c>
      <c r="L755" s="16">
        <v>21722.32</v>
      </c>
      <c r="M755" s="16">
        <f t="shared" si="50"/>
        <v>100</v>
      </c>
      <c r="N755" s="16">
        <f t="shared" si="51"/>
        <v>88.182028538372535</v>
      </c>
      <c r="O755" s="16">
        <f t="shared" si="52"/>
        <v>82.188119561104799</v>
      </c>
    </row>
    <row r="756" spans="1:15" x14ac:dyDescent="0.25">
      <c r="A756" s="8"/>
      <c r="B756" s="8"/>
      <c r="C756" s="9" t="s">
        <v>401</v>
      </c>
      <c r="D756" s="8"/>
      <c r="E756" s="8"/>
      <c r="F756" s="9" t="s">
        <v>402</v>
      </c>
      <c r="G756" s="9"/>
      <c r="H756" s="8"/>
      <c r="I756" s="10">
        <f>+I757+I759</f>
        <v>307437.81999999995</v>
      </c>
      <c r="J756" s="10">
        <f>+J757+J759</f>
        <v>344360.05</v>
      </c>
      <c r="K756" s="10">
        <f>+K757+K759</f>
        <v>344360.05</v>
      </c>
      <c r="L756" s="10">
        <f>+L757+L759</f>
        <v>330986.07</v>
      </c>
      <c r="M756" s="10">
        <f t="shared" si="50"/>
        <v>96.116280038872119</v>
      </c>
      <c r="N756" s="10">
        <f t="shared" si="51"/>
        <v>96.116280038872119</v>
      </c>
      <c r="O756" s="10">
        <f t="shared" si="52"/>
        <v>107.65951632105642</v>
      </c>
    </row>
    <row r="757" spans="1:15" x14ac:dyDescent="0.25">
      <c r="A757" s="11"/>
      <c r="B757" s="11"/>
      <c r="C757" s="11"/>
      <c r="D757" s="12" t="s">
        <v>16</v>
      </c>
      <c r="E757" s="11"/>
      <c r="F757" s="12"/>
      <c r="G757" s="12"/>
      <c r="H757" s="11"/>
      <c r="I757" s="13">
        <f>+I758</f>
        <v>290974.03999999998</v>
      </c>
      <c r="J757" s="13">
        <f>+J758</f>
        <v>306153</v>
      </c>
      <c r="K757" s="13">
        <f>+K758</f>
        <v>306153</v>
      </c>
      <c r="L757" s="13">
        <f>+L758</f>
        <v>293925.37</v>
      </c>
      <c r="M757" s="13">
        <f t="shared" si="50"/>
        <v>96.006039463928161</v>
      </c>
      <c r="N757" s="13">
        <f t="shared" si="51"/>
        <v>96.006039463928161</v>
      </c>
      <c r="O757" s="13">
        <f t="shared" si="52"/>
        <v>101.01429323385689</v>
      </c>
    </row>
    <row r="758" spans="1:15" x14ac:dyDescent="0.25">
      <c r="A758" s="14"/>
      <c r="B758" s="14"/>
      <c r="C758" s="14"/>
      <c r="D758" s="14"/>
      <c r="E758" s="15" t="s">
        <v>164</v>
      </c>
      <c r="F758" s="15" t="s">
        <v>165</v>
      </c>
      <c r="G758" s="15"/>
      <c r="H758" s="14"/>
      <c r="I758" s="16">
        <v>290974.03999999998</v>
      </c>
      <c r="J758" s="16">
        <v>306153</v>
      </c>
      <c r="K758" s="16">
        <v>306153</v>
      </c>
      <c r="L758" s="16">
        <v>293925.37</v>
      </c>
      <c r="M758" s="16">
        <f t="shared" si="50"/>
        <v>96.006039463928161</v>
      </c>
      <c r="N758" s="16">
        <f t="shared" si="51"/>
        <v>96.006039463928161</v>
      </c>
      <c r="O758" s="16">
        <f t="shared" si="52"/>
        <v>101.01429323385689</v>
      </c>
    </row>
    <row r="759" spans="1:15" x14ac:dyDescent="0.25">
      <c r="A759" s="11"/>
      <c r="B759" s="11"/>
      <c r="C759" s="11"/>
      <c r="D759" s="12" t="s">
        <v>403</v>
      </c>
      <c r="E759" s="11"/>
      <c r="F759" s="12" t="s">
        <v>404</v>
      </c>
      <c r="G759" s="12" t="s">
        <v>96</v>
      </c>
      <c r="H759" s="11"/>
      <c r="I759" s="13">
        <f>+I760+I761+I762+I763</f>
        <v>16463.78</v>
      </c>
      <c r="J759" s="13">
        <f>+J760+J761+J762+J763</f>
        <v>38207.050000000003</v>
      </c>
      <c r="K759" s="13">
        <f>+K760+K761+K762+K763</f>
        <v>38207.050000000003</v>
      </c>
      <c r="L759" s="13">
        <f>+L760+L761+L762+L763</f>
        <v>37060.699999999997</v>
      </c>
      <c r="M759" s="13">
        <f t="shared" si="50"/>
        <v>96.999637501455865</v>
      </c>
      <c r="N759" s="13">
        <f t="shared" si="51"/>
        <v>96.999637501455865</v>
      </c>
      <c r="O759" s="13">
        <f t="shared" si="52"/>
        <v>225.10444138587857</v>
      </c>
    </row>
    <row r="760" spans="1:15" x14ac:dyDescent="0.25">
      <c r="A760" s="14"/>
      <c r="B760" s="14"/>
      <c r="C760" s="14"/>
      <c r="D760" s="14"/>
      <c r="E760" s="15" t="s">
        <v>21</v>
      </c>
      <c r="F760" s="15" t="s">
        <v>22</v>
      </c>
      <c r="G760" s="15"/>
      <c r="H760" s="14"/>
      <c r="I760" s="16">
        <v>0</v>
      </c>
      <c r="J760" s="16">
        <v>0</v>
      </c>
      <c r="K760" s="16">
        <v>2000</v>
      </c>
      <c r="L760" s="16">
        <v>1713.12</v>
      </c>
      <c r="M760" s="16">
        <f t="shared" si="50"/>
        <v>85.656000000000006</v>
      </c>
      <c r="N760" s="16">
        <f t="shared" si="51"/>
        <v>0</v>
      </c>
      <c r="O760" s="16">
        <f t="shared" si="52"/>
        <v>0</v>
      </c>
    </row>
    <row r="761" spans="1:15" x14ac:dyDescent="0.25">
      <c r="A761" s="14"/>
      <c r="B761" s="14"/>
      <c r="C761" s="14"/>
      <c r="D761" s="14"/>
      <c r="E761" s="15" t="s">
        <v>139</v>
      </c>
      <c r="F761" s="15" t="s">
        <v>140</v>
      </c>
      <c r="G761" s="15"/>
      <c r="H761" s="14"/>
      <c r="I761" s="16">
        <v>0</v>
      </c>
      <c r="J761" s="16">
        <v>10000</v>
      </c>
      <c r="K761" s="16">
        <v>24000</v>
      </c>
      <c r="L761" s="16">
        <v>23652.77</v>
      </c>
      <c r="M761" s="16">
        <f t="shared" si="50"/>
        <v>98.55320833333333</v>
      </c>
      <c r="N761" s="16">
        <f t="shared" si="51"/>
        <v>236.52769999999998</v>
      </c>
      <c r="O761" s="16">
        <f t="shared" si="52"/>
        <v>0</v>
      </c>
    </row>
    <row r="762" spans="1:15" x14ac:dyDescent="0.25">
      <c r="A762" s="14"/>
      <c r="B762" s="14"/>
      <c r="C762" s="14"/>
      <c r="D762" s="14"/>
      <c r="E762" s="15" t="s">
        <v>111</v>
      </c>
      <c r="F762" s="15" t="s">
        <v>112</v>
      </c>
      <c r="G762" s="15"/>
      <c r="H762" s="14"/>
      <c r="I762" s="16">
        <v>0</v>
      </c>
      <c r="J762" s="16">
        <v>20000</v>
      </c>
      <c r="K762" s="16">
        <v>1000</v>
      </c>
      <c r="L762" s="16">
        <v>795.29</v>
      </c>
      <c r="M762" s="16">
        <f t="shared" si="50"/>
        <v>79.528999999999996</v>
      </c>
      <c r="N762" s="16">
        <f t="shared" si="51"/>
        <v>3.9764500000000003</v>
      </c>
      <c r="O762" s="16">
        <f t="shared" si="52"/>
        <v>0</v>
      </c>
    </row>
    <row r="763" spans="1:15" x14ac:dyDescent="0.25">
      <c r="A763" s="14"/>
      <c r="B763" s="14"/>
      <c r="C763" s="14"/>
      <c r="D763" s="14"/>
      <c r="E763" s="15" t="s">
        <v>385</v>
      </c>
      <c r="F763" s="15" t="s">
        <v>386</v>
      </c>
      <c r="G763" s="15"/>
      <c r="H763" s="14"/>
      <c r="I763" s="16">
        <v>16463.78</v>
      </c>
      <c r="J763" s="16">
        <v>8207.0499999999993</v>
      </c>
      <c r="K763" s="16">
        <v>11207.05</v>
      </c>
      <c r="L763" s="16">
        <v>10899.52</v>
      </c>
      <c r="M763" s="16">
        <f t="shared" si="50"/>
        <v>97.255923726582822</v>
      </c>
      <c r="N763" s="16">
        <f t="shared" si="51"/>
        <v>132.80679415868067</v>
      </c>
      <c r="O763" s="16">
        <f t="shared" si="52"/>
        <v>66.203022635142119</v>
      </c>
    </row>
    <row r="764" spans="1:15" x14ac:dyDescent="0.25">
      <c r="A764" s="8"/>
      <c r="B764" s="8"/>
      <c r="C764" s="9" t="s">
        <v>405</v>
      </c>
      <c r="D764" s="8"/>
      <c r="E764" s="8"/>
      <c r="F764" s="9" t="s">
        <v>406</v>
      </c>
      <c r="G764" s="9"/>
      <c r="H764" s="8"/>
      <c r="I764" s="10">
        <f t="shared" ref="I764:L765" si="56">+I765</f>
        <v>0</v>
      </c>
      <c r="J764" s="10">
        <f t="shared" si="56"/>
        <v>20000</v>
      </c>
      <c r="K764" s="10">
        <f t="shared" si="56"/>
        <v>20000</v>
      </c>
      <c r="L764" s="10">
        <f t="shared" si="56"/>
        <v>0</v>
      </c>
      <c r="M764" s="10">
        <f t="shared" si="50"/>
        <v>0</v>
      </c>
      <c r="N764" s="10">
        <f t="shared" si="51"/>
        <v>0</v>
      </c>
      <c r="O764" s="10">
        <f t="shared" si="52"/>
        <v>0</v>
      </c>
    </row>
    <row r="765" spans="1:15" x14ac:dyDescent="0.25">
      <c r="A765" s="11"/>
      <c r="B765" s="11"/>
      <c r="C765" s="11"/>
      <c r="D765" s="12" t="s">
        <v>16</v>
      </c>
      <c r="E765" s="11"/>
      <c r="F765" s="12"/>
      <c r="G765" s="12"/>
      <c r="H765" s="11"/>
      <c r="I765" s="13">
        <f t="shared" si="56"/>
        <v>0</v>
      </c>
      <c r="J765" s="13">
        <f t="shared" si="56"/>
        <v>20000</v>
      </c>
      <c r="K765" s="13">
        <f t="shared" si="56"/>
        <v>20000</v>
      </c>
      <c r="L765" s="13">
        <f t="shared" si="56"/>
        <v>0</v>
      </c>
      <c r="M765" s="13">
        <f t="shared" si="50"/>
        <v>0</v>
      </c>
      <c r="N765" s="13">
        <f t="shared" si="51"/>
        <v>0</v>
      </c>
      <c r="O765" s="13">
        <f t="shared" si="52"/>
        <v>0</v>
      </c>
    </row>
    <row r="766" spans="1:15" x14ac:dyDescent="0.25">
      <c r="A766" s="14"/>
      <c r="B766" s="14"/>
      <c r="C766" s="14"/>
      <c r="D766" s="14"/>
      <c r="E766" s="15" t="s">
        <v>111</v>
      </c>
      <c r="F766" s="15" t="s">
        <v>112</v>
      </c>
      <c r="G766" s="15"/>
      <c r="H766" s="14"/>
      <c r="I766" s="16">
        <v>0</v>
      </c>
      <c r="J766" s="16">
        <v>20000</v>
      </c>
      <c r="K766" s="16">
        <v>20000</v>
      </c>
      <c r="L766" s="16">
        <v>0</v>
      </c>
      <c r="M766" s="16">
        <f t="shared" si="50"/>
        <v>0</v>
      </c>
      <c r="N766" s="16">
        <f t="shared" si="51"/>
        <v>0</v>
      </c>
      <c r="O766" s="16">
        <f t="shared" si="52"/>
        <v>0</v>
      </c>
    </row>
    <row r="767" spans="1:15" x14ac:dyDescent="0.25">
      <c r="A767" s="8"/>
      <c r="B767" s="8"/>
      <c r="C767" s="9" t="s">
        <v>407</v>
      </c>
      <c r="D767" s="8"/>
      <c r="E767" s="8"/>
      <c r="F767" s="9" t="s">
        <v>408</v>
      </c>
      <c r="G767" s="9"/>
      <c r="H767" s="8"/>
      <c r="I767" s="10">
        <f>+I768</f>
        <v>52903.75</v>
      </c>
      <c r="J767" s="10">
        <f>+J768</f>
        <v>64119.86</v>
      </c>
      <c r="K767" s="10">
        <f>+K768</f>
        <v>64119.86</v>
      </c>
      <c r="L767" s="10">
        <f>+L768</f>
        <v>63056.340000000004</v>
      </c>
      <c r="M767" s="10">
        <f t="shared" si="50"/>
        <v>98.341356328600853</v>
      </c>
      <c r="N767" s="10">
        <f t="shared" si="51"/>
        <v>98.341356328600853</v>
      </c>
      <c r="O767" s="10">
        <f t="shared" si="52"/>
        <v>119.19068118989675</v>
      </c>
    </row>
    <row r="768" spans="1:15" x14ac:dyDescent="0.25">
      <c r="A768" s="11"/>
      <c r="B768" s="11"/>
      <c r="C768" s="11"/>
      <c r="D768" s="12" t="s">
        <v>16</v>
      </c>
      <c r="E768" s="11"/>
      <c r="F768" s="12"/>
      <c r="G768" s="12"/>
      <c r="H768" s="11"/>
      <c r="I768" s="13">
        <f>+I769+I770+I771+I772</f>
        <v>52903.75</v>
      </c>
      <c r="J768" s="13">
        <f>+J769+J770+J771+J772</f>
        <v>64119.86</v>
      </c>
      <c r="K768" s="13">
        <f>+K769+K770+K771+K772</f>
        <v>64119.86</v>
      </c>
      <c r="L768" s="13">
        <f>+L769+L770+L771+L772</f>
        <v>63056.340000000004</v>
      </c>
      <c r="M768" s="13">
        <f t="shared" si="50"/>
        <v>98.341356328600853</v>
      </c>
      <c r="N768" s="13">
        <f t="shared" si="51"/>
        <v>98.341356328600853</v>
      </c>
      <c r="O768" s="13">
        <f t="shared" si="52"/>
        <v>119.19068118989675</v>
      </c>
    </row>
    <row r="769" spans="1:15" x14ac:dyDescent="0.25">
      <c r="A769" s="14"/>
      <c r="B769" s="14"/>
      <c r="C769" s="14"/>
      <c r="D769" s="14"/>
      <c r="E769" s="15" t="s">
        <v>17</v>
      </c>
      <c r="F769" s="15" t="s">
        <v>18</v>
      </c>
      <c r="G769" s="15"/>
      <c r="H769" s="14"/>
      <c r="I769" s="16">
        <v>900</v>
      </c>
      <c r="J769" s="16">
        <v>0</v>
      </c>
      <c r="K769" s="16">
        <v>0</v>
      </c>
      <c r="L769" s="16">
        <v>0</v>
      </c>
      <c r="M769" s="16">
        <f t="shared" si="50"/>
        <v>0</v>
      </c>
      <c r="N769" s="16">
        <f t="shared" si="51"/>
        <v>0</v>
      </c>
      <c r="O769" s="16">
        <f t="shared" si="52"/>
        <v>0</v>
      </c>
    </row>
    <row r="770" spans="1:15" x14ac:dyDescent="0.25">
      <c r="A770" s="14"/>
      <c r="B770" s="14"/>
      <c r="C770" s="14"/>
      <c r="D770" s="14"/>
      <c r="E770" s="15" t="s">
        <v>25</v>
      </c>
      <c r="F770" s="15" t="s">
        <v>26</v>
      </c>
      <c r="G770" s="15"/>
      <c r="H770" s="14"/>
      <c r="I770" s="16">
        <v>550.76</v>
      </c>
      <c r="J770" s="16">
        <v>1718.85</v>
      </c>
      <c r="K770" s="16">
        <v>1718.85</v>
      </c>
      <c r="L770" s="16">
        <v>1146.19</v>
      </c>
      <c r="M770" s="16">
        <f t="shared" si="50"/>
        <v>66.683538412310554</v>
      </c>
      <c r="N770" s="16">
        <f t="shared" si="51"/>
        <v>66.683538412310554</v>
      </c>
      <c r="O770" s="16">
        <f t="shared" si="52"/>
        <v>208.11061079235964</v>
      </c>
    </row>
    <row r="771" spans="1:15" x14ac:dyDescent="0.25">
      <c r="A771" s="14"/>
      <c r="B771" s="14"/>
      <c r="C771" s="14"/>
      <c r="D771" s="14"/>
      <c r="E771" s="15" t="s">
        <v>29</v>
      </c>
      <c r="F771" s="15" t="s">
        <v>30</v>
      </c>
      <c r="G771" s="15"/>
      <c r="H771" s="14"/>
      <c r="I771" s="16">
        <v>51452.99</v>
      </c>
      <c r="J771" s="16">
        <v>41998.01</v>
      </c>
      <c r="K771" s="16">
        <v>61998.01</v>
      </c>
      <c r="L771" s="16">
        <v>61910.15</v>
      </c>
      <c r="M771" s="16">
        <f t="shared" si="50"/>
        <v>99.858285774011136</v>
      </c>
      <c r="N771" s="16">
        <f t="shared" si="51"/>
        <v>147.41210357347882</v>
      </c>
      <c r="O771" s="16">
        <f t="shared" si="52"/>
        <v>120.32371685299535</v>
      </c>
    </row>
    <row r="772" spans="1:15" x14ac:dyDescent="0.25">
      <c r="A772" s="14"/>
      <c r="B772" s="14"/>
      <c r="C772" s="14"/>
      <c r="D772" s="14"/>
      <c r="E772" s="15" t="s">
        <v>164</v>
      </c>
      <c r="F772" s="15" t="s">
        <v>165</v>
      </c>
      <c r="G772" s="15"/>
      <c r="H772" s="14"/>
      <c r="I772" s="16">
        <v>0</v>
      </c>
      <c r="J772" s="16">
        <v>20403</v>
      </c>
      <c r="K772" s="16">
        <v>403</v>
      </c>
      <c r="L772" s="16">
        <v>0</v>
      </c>
      <c r="M772" s="16">
        <f t="shared" si="50"/>
        <v>0</v>
      </c>
      <c r="N772" s="16">
        <f t="shared" si="51"/>
        <v>0</v>
      </c>
      <c r="O772" s="16">
        <f t="shared" si="52"/>
        <v>0</v>
      </c>
    </row>
    <row r="773" spans="1:15" x14ac:dyDescent="0.25">
      <c r="A773" s="8"/>
      <c r="B773" s="8"/>
      <c r="C773" s="9" t="s">
        <v>409</v>
      </c>
      <c r="D773" s="8"/>
      <c r="E773" s="8"/>
      <c r="F773" s="9" t="s">
        <v>410</v>
      </c>
      <c r="G773" s="9"/>
      <c r="H773" s="8"/>
      <c r="I773" s="10">
        <f>+I774</f>
        <v>26671.870000000003</v>
      </c>
      <c r="J773" s="10">
        <f>+J774</f>
        <v>77000</v>
      </c>
      <c r="K773" s="10">
        <f>+K774</f>
        <v>72000</v>
      </c>
      <c r="L773" s="10">
        <f>+L774</f>
        <v>53140.89</v>
      </c>
      <c r="M773" s="10">
        <f t="shared" ref="M773:M836" si="57">IF(K773&lt;&gt;0,L773/K773*100,0)</f>
        <v>73.806791666666669</v>
      </c>
      <c r="N773" s="10">
        <f t="shared" ref="N773:N836" si="58">IF(J773&lt;&gt;0,L773/J773*100,0)</f>
        <v>69.014142857142858</v>
      </c>
      <c r="O773" s="10">
        <f t="shared" ref="O773:O836" si="59">IF(I773&lt;&gt;0,L773/I773*100,0)</f>
        <v>199.23946090019183</v>
      </c>
    </row>
    <row r="774" spans="1:15" x14ac:dyDescent="0.25">
      <c r="A774" s="11"/>
      <c r="B774" s="11"/>
      <c r="C774" s="11"/>
      <c r="D774" s="12" t="s">
        <v>16</v>
      </c>
      <c r="E774" s="11"/>
      <c r="F774" s="12"/>
      <c r="G774" s="12"/>
      <c r="H774" s="11"/>
      <c r="I774" s="13">
        <f>+I775+I776+I777+I778+I779+I780+I781</f>
        <v>26671.870000000003</v>
      </c>
      <c r="J774" s="13">
        <f>+J775+J776+J777+J778+J779+J780+J781</f>
        <v>77000</v>
      </c>
      <c r="K774" s="13">
        <f>+K775+K776+K777+K778+K779+K780+K781</f>
        <v>72000</v>
      </c>
      <c r="L774" s="13">
        <f>+L775+L776+L777+L778+L779+L780+L781</f>
        <v>53140.89</v>
      </c>
      <c r="M774" s="13">
        <f t="shared" si="57"/>
        <v>73.806791666666669</v>
      </c>
      <c r="N774" s="13">
        <f t="shared" si="58"/>
        <v>69.014142857142858</v>
      </c>
      <c r="O774" s="13">
        <f t="shared" si="59"/>
        <v>199.23946090019183</v>
      </c>
    </row>
    <row r="775" spans="1:15" x14ac:dyDescent="0.25">
      <c r="A775" s="14"/>
      <c r="B775" s="14"/>
      <c r="C775" s="14"/>
      <c r="D775" s="14"/>
      <c r="E775" s="15" t="s">
        <v>17</v>
      </c>
      <c r="F775" s="15" t="s">
        <v>18</v>
      </c>
      <c r="G775" s="15"/>
      <c r="H775" s="14"/>
      <c r="I775" s="16">
        <v>5582.41</v>
      </c>
      <c r="J775" s="16">
        <v>4500</v>
      </c>
      <c r="K775" s="16">
        <v>12500</v>
      </c>
      <c r="L775" s="16">
        <v>12487.66</v>
      </c>
      <c r="M775" s="16">
        <f t="shared" si="57"/>
        <v>99.90128</v>
      </c>
      <c r="N775" s="16">
        <f t="shared" si="58"/>
        <v>277.50355555555558</v>
      </c>
      <c r="O775" s="16">
        <f t="shared" si="59"/>
        <v>223.6965754933801</v>
      </c>
    </row>
    <row r="776" spans="1:15" x14ac:dyDescent="0.25">
      <c r="A776" s="14"/>
      <c r="B776" s="14"/>
      <c r="C776" s="14"/>
      <c r="D776" s="14"/>
      <c r="E776" s="15" t="s">
        <v>19</v>
      </c>
      <c r="F776" s="15" t="s">
        <v>20</v>
      </c>
      <c r="G776" s="15"/>
      <c r="H776" s="14"/>
      <c r="I776" s="16">
        <v>4666.1000000000004</v>
      </c>
      <c r="J776" s="16">
        <v>10920</v>
      </c>
      <c r="K776" s="16">
        <v>10920</v>
      </c>
      <c r="L776" s="16">
        <v>5388.2</v>
      </c>
      <c r="M776" s="16">
        <f t="shared" si="57"/>
        <v>49.342490842490839</v>
      </c>
      <c r="N776" s="16">
        <f t="shared" si="58"/>
        <v>49.342490842490839</v>
      </c>
      <c r="O776" s="16">
        <f t="shared" si="59"/>
        <v>115.47545059042884</v>
      </c>
    </row>
    <row r="777" spans="1:15" x14ac:dyDescent="0.25">
      <c r="A777" s="14"/>
      <c r="B777" s="14"/>
      <c r="C777" s="14"/>
      <c r="D777" s="14"/>
      <c r="E777" s="15" t="s">
        <v>21</v>
      </c>
      <c r="F777" s="15" t="s">
        <v>22</v>
      </c>
      <c r="G777" s="15"/>
      <c r="H777" s="14"/>
      <c r="I777" s="16">
        <v>16369.36</v>
      </c>
      <c r="J777" s="16">
        <v>20740</v>
      </c>
      <c r="K777" s="16">
        <v>11640</v>
      </c>
      <c r="L777" s="16">
        <v>10054.209999999999</v>
      </c>
      <c r="M777" s="16">
        <f t="shared" si="57"/>
        <v>86.376374570446728</v>
      </c>
      <c r="N777" s="16">
        <f t="shared" si="58"/>
        <v>48.47738669238187</v>
      </c>
      <c r="O777" s="16">
        <f t="shared" si="59"/>
        <v>61.42091077476455</v>
      </c>
    </row>
    <row r="778" spans="1:15" x14ac:dyDescent="0.25">
      <c r="A778" s="14"/>
      <c r="B778" s="14"/>
      <c r="C778" s="14"/>
      <c r="D778" s="14"/>
      <c r="E778" s="15" t="s">
        <v>25</v>
      </c>
      <c r="F778" s="15" t="s">
        <v>26</v>
      </c>
      <c r="G778" s="15"/>
      <c r="H778" s="14"/>
      <c r="I778" s="16">
        <v>54</v>
      </c>
      <c r="J778" s="16">
        <v>0</v>
      </c>
      <c r="K778" s="16">
        <v>0</v>
      </c>
      <c r="L778" s="16">
        <v>0</v>
      </c>
      <c r="M778" s="16">
        <f t="shared" si="57"/>
        <v>0</v>
      </c>
      <c r="N778" s="16">
        <f t="shared" si="58"/>
        <v>0</v>
      </c>
      <c r="O778" s="16">
        <f t="shared" si="59"/>
        <v>0</v>
      </c>
    </row>
    <row r="779" spans="1:15" x14ac:dyDescent="0.25">
      <c r="A779" s="14"/>
      <c r="B779" s="14"/>
      <c r="C779" s="14"/>
      <c r="D779" s="14"/>
      <c r="E779" s="15" t="s">
        <v>63</v>
      </c>
      <c r="F779" s="15" t="s">
        <v>64</v>
      </c>
      <c r="G779" s="15"/>
      <c r="H779" s="14"/>
      <c r="I779" s="16">
        <v>0</v>
      </c>
      <c r="J779" s="16">
        <v>840</v>
      </c>
      <c r="K779" s="16">
        <v>1940</v>
      </c>
      <c r="L779" s="16">
        <v>1897.1</v>
      </c>
      <c r="M779" s="16">
        <f t="shared" si="57"/>
        <v>97.788659793814432</v>
      </c>
      <c r="N779" s="16">
        <f t="shared" si="58"/>
        <v>225.84523809523807</v>
      </c>
      <c r="O779" s="16">
        <f t="shared" si="59"/>
        <v>0</v>
      </c>
    </row>
    <row r="780" spans="1:15" x14ac:dyDescent="0.25">
      <c r="A780" s="14"/>
      <c r="B780" s="14"/>
      <c r="C780" s="14"/>
      <c r="D780" s="14"/>
      <c r="E780" s="15" t="s">
        <v>139</v>
      </c>
      <c r="F780" s="15" t="s">
        <v>140</v>
      </c>
      <c r="G780" s="15"/>
      <c r="H780" s="14"/>
      <c r="I780" s="16">
        <v>0</v>
      </c>
      <c r="J780" s="16">
        <v>30000</v>
      </c>
      <c r="K780" s="16">
        <v>25000</v>
      </c>
      <c r="L780" s="16">
        <v>22933.72</v>
      </c>
      <c r="M780" s="16">
        <f t="shared" si="57"/>
        <v>91.734880000000004</v>
      </c>
      <c r="N780" s="16">
        <f t="shared" si="58"/>
        <v>76.445733333333337</v>
      </c>
      <c r="O780" s="16">
        <f t="shared" si="59"/>
        <v>0</v>
      </c>
    </row>
    <row r="781" spans="1:15" x14ac:dyDescent="0.25">
      <c r="A781" s="14"/>
      <c r="B781" s="14"/>
      <c r="C781" s="14"/>
      <c r="D781" s="14"/>
      <c r="E781" s="15" t="s">
        <v>111</v>
      </c>
      <c r="F781" s="15" t="s">
        <v>112</v>
      </c>
      <c r="G781" s="15"/>
      <c r="H781" s="14"/>
      <c r="I781" s="16">
        <v>0</v>
      </c>
      <c r="J781" s="16">
        <v>10000</v>
      </c>
      <c r="K781" s="16">
        <v>10000</v>
      </c>
      <c r="L781" s="16">
        <v>380</v>
      </c>
      <c r="M781" s="16">
        <f t="shared" si="57"/>
        <v>3.8</v>
      </c>
      <c r="N781" s="16">
        <f t="shared" si="58"/>
        <v>3.8</v>
      </c>
      <c r="O781" s="16">
        <f t="shared" si="59"/>
        <v>0</v>
      </c>
    </row>
    <row r="782" spans="1:15" x14ac:dyDescent="0.25">
      <c r="A782" s="8"/>
      <c r="B782" s="8"/>
      <c r="C782" s="9" t="s">
        <v>411</v>
      </c>
      <c r="D782" s="8"/>
      <c r="E782" s="8"/>
      <c r="F782" s="9" t="s">
        <v>412</v>
      </c>
      <c r="G782" s="9"/>
      <c r="H782" s="8"/>
      <c r="I782" s="10">
        <f>+I783</f>
        <v>19655.04</v>
      </c>
      <c r="J782" s="10">
        <f>+J783</f>
        <v>26614</v>
      </c>
      <c r="K782" s="10">
        <f>+K783</f>
        <v>26614</v>
      </c>
      <c r="L782" s="10">
        <f>+L783</f>
        <v>22124.06</v>
      </c>
      <c r="M782" s="10">
        <f t="shared" si="57"/>
        <v>83.12940557601263</v>
      </c>
      <c r="N782" s="10">
        <f t="shared" si="58"/>
        <v>83.12940557601263</v>
      </c>
      <c r="O782" s="10">
        <f t="shared" si="59"/>
        <v>112.56176532838398</v>
      </c>
    </row>
    <row r="783" spans="1:15" x14ac:dyDescent="0.25">
      <c r="A783" s="11"/>
      <c r="B783" s="11"/>
      <c r="C783" s="11"/>
      <c r="D783" s="12" t="s">
        <v>16</v>
      </c>
      <c r="E783" s="11"/>
      <c r="F783" s="12"/>
      <c r="G783" s="12"/>
      <c r="H783" s="11"/>
      <c r="I783" s="13">
        <f>+I784+I785+I786</f>
        <v>19655.04</v>
      </c>
      <c r="J783" s="13">
        <f>+J784+J785+J786</f>
        <v>26614</v>
      </c>
      <c r="K783" s="13">
        <f>+K784+K785+K786</f>
        <v>26614</v>
      </c>
      <c r="L783" s="13">
        <f>+L784+L785+L786</f>
        <v>22124.06</v>
      </c>
      <c r="M783" s="13">
        <f t="shared" si="57"/>
        <v>83.12940557601263</v>
      </c>
      <c r="N783" s="13">
        <f t="shared" si="58"/>
        <v>83.12940557601263</v>
      </c>
      <c r="O783" s="13">
        <f t="shared" si="59"/>
        <v>112.56176532838398</v>
      </c>
    </row>
    <row r="784" spans="1:15" x14ac:dyDescent="0.25">
      <c r="A784" s="14"/>
      <c r="B784" s="14"/>
      <c r="C784" s="14"/>
      <c r="D784" s="14"/>
      <c r="E784" s="15" t="s">
        <v>25</v>
      </c>
      <c r="F784" s="15" t="s">
        <v>26</v>
      </c>
      <c r="G784" s="15"/>
      <c r="H784" s="14"/>
      <c r="I784" s="16">
        <v>134.19999999999999</v>
      </c>
      <c r="J784" s="16">
        <v>67.099999999999994</v>
      </c>
      <c r="K784" s="16">
        <v>267.10000000000002</v>
      </c>
      <c r="L784" s="16">
        <v>186.66</v>
      </c>
      <c r="M784" s="16">
        <f t="shared" si="57"/>
        <v>69.883938599775348</v>
      </c>
      <c r="N784" s="16">
        <f t="shared" si="58"/>
        <v>278.18181818181824</v>
      </c>
      <c r="O784" s="16">
        <f t="shared" si="59"/>
        <v>139.09090909090912</v>
      </c>
    </row>
    <row r="785" spans="1:15" x14ac:dyDescent="0.25">
      <c r="A785" s="14"/>
      <c r="B785" s="14"/>
      <c r="C785" s="14"/>
      <c r="D785" s="14"/>
      <c r="E785" s="15" t="s">
        <v>29</v>
      </c>
      <c r="F785" s="15" t="s">
        <v>30</v>
      </c>
      <c r="G785" s="15"/>
      <c r="H785" s="14"/>
      <c r="I785" s="16">
        <v>19520.84</v>
      </c>
      <c r="J785" s="16">
        <v>2882.36</v>
      </c>
      <c r="K785" s="16">
        <v>22882.36</v>
      </c>
      <c r="L785" s="16">
        <v>21937.4</v>
      </c>
      <c r="M785" s="16">
        <f t="shared" si="57"/>
        <v>95.870356029710223</v>
      </c>
      <c r="N785" s="16">
        <f t="shared" si="58"/>
        <v>761.09160548994578</v>
      </c>
      <c r="O785" s="16">
        <f t="shared" si="59"/>
        <v>112.37938531333694</v>
      </c>
    </row>
    <row r="786" spans="1:15" x14ac:dyDescent="0.25">
      <c r="A786" s="14"/>
      <c r="B786" s="14"/>
      <c r="C786" s="14"/>
      <c r="D786" s="14"/>
      <c r="E786" s="15" t="s">
        <v>164</v>
      </c>
      <c r="F786" s="15" t="s">
        <v>165</v>
      </c>
      <c r="G786" s="15"/>
      <c r="H786" s="14"/>
      <c r="I786" s="16">
        <v>0</v>
      </c>
      <c r="J786" s="16">
        <v>23664.54</v>
      </c>
      <c r="K786" s="16">
        <v>3464.54</v>
      </c>
      <c r="L786" s="16">
        <v>0</v>
      </c>
      <c r="M786" s="16">
        <f t="shared" si="57"/>
        <v>0</v>
      </c>
      <c r="N786" s="16">
        <f t="shared" si="58"/>
        <v>0</v>
      </c>
      <c r="O786" s="16">
        <f t="shared" si="59"/>
        <v>0</v>
      </c>
    </row>
    <row r="787" spans="1:15" x14ac:dyDescent="0.25">
      <c r="A787" s="8"/>
      <c r="B787" s="8"/>
      <c r="C787" s="9" t="s">
        <v>413</v>
      </c>
      <c r="D787" s="8"/>
      <c r="E787" s="8"/>
      <c r="F787" s="9" t="s">
        <v>414</v>
      </c>
      <c r="G787" s="9"/>
      <c r="H787" s="8"/>
      <c r="I787" s="10">
        <f>+I788</f>
        <v>209082</v>
      </c>
      <c r="J787" s="10">
        <f>+J788</f>
        <v>222200</v>
      </c>
      <c r="K787" s="10">
        <f>+K788</f>
        <v>222200</v>
      </c>
      <c r="L787" s="10">
        <f>+L788</f>
        <v>202158.91</v>
      </c>
      <c r="M787" s="10">
        <f t="shared" si="57"/>
        <v>90.980607560756084</v>
      </c>
      <c r="N787" s="10">
        <f t="shared" si="58"/>
        <v>90.980607560756084</v>
      </c>
      <c r="O787" s="10">
        <f t="shared" si="59"/>
        <v>96.688815871284945</v>
      </c>
    </row>
    <row r="788" spans="1:15" x14ac:dyDescent="0.25">
      <c r="A788" s="11"/>
      <c r="B788" s="11"/>
      <c r="C788" s="11"/>
      <c r="D788" s="12" t="s">
        <v>16</v>
      </c>
      <c r="E788" s="11"/>
      <c r="F788" s="12"/>
      <c r="G788" s="12"/>
      <c r="H788" s="11"/>
      <c r="I788" s="13">
        <f>+I789+I790</f>
        <v>209082</v>
      </c>
      <c r="J788" s="13">
        <f>+J789+J790</f>
        <v>222200</v>
      </c>
      <c r="K788" s="13">
        <f>+K789+K790</f>
        <v>222200</v>
      </c>
      <c r="L788" s="13">
        <f>+L789+L790</f>
        <v>202158.91</v>
      </c>
      <c r="M788" s="13">
        <f t="shared" si="57"/>
        <v>90.980607560756084</v>
      </c>
      <c r="N788" s="13">
        <f t="shared" si="58"/>
        <v>90.980607560756084</v>
      </c>
      <c r="O788" s="13">
        <f t="shared" si="59"/>
        <v>96.688815871284945</v>
      </c>
    </row>
    <row r="789" spans="1:15" x14ac:dyDescent="0.25">
      <c r="A789" s="14"/>
      <c r="B789" s="14"/>
      <c r="C789" s="14"/>
      <c r="D789" s="14"/>
      <c r="E789" s="15" t="s">
        <v>25</v>
      </c>
      <c r="F789" s="15" t="s">
        <v>26</v>
      </c>
      <c r="G789" s="15"/>
      <c r="H789" s="14"/>
      <c r="I789" s="16">
        <v>468.38</v>
      </c>
      <c r="J789" s="16">
        <v>800</v>
      </c>
      <c r="K789" s="16">
        <v>800</v>
      </c>
      <c r="L789" s="16">
        <v>603.87</v>
      </c>
      <c r="M789" s="16">
        <f t="shared" si="57"/>
        <v>75.483750000000001</v>
      </c>
      <c r="N789" s="16">
        <f t="shared" si="58"/>
        <v>75.483750000000001</v>
      </c>
      <c r="O789" s="16">
        <f t="shared" si="59"/>
        <v>128.92736666809</v>
      </c>
    </row>
    <row r="790" spans="1:15" x14ac:dyDescent="0.25">
      <c r="A790" s="14"/>
      <c r="B790" s="14"/>
      <c r="C790" s="14"/>
      <c r="D790" s="14"/>
      <c r="E790" s="15" t="s">
        <v>29</v>
      </c>
      <c r="F790" s="15" t="s">
        <v>30</v>
      </c>
      <c r="G790" s="15"/>
      <c r="H790" s="14"/>
      <c r="I790" s="16">
        <v>208613.62</v>
      </c>
      <c r="J790" s="16">
        <v>221400</v>
      </c>
      <c r="K790" s="16">
        <v>221400</v>
      </c>
      <c r="L790" s="16">
        <v>201555.04</v>
      </c>
      <c r="M790" s="16">
        <f t="shared" si="57"/>
        <v>91.036603432701</v>
      </c>
      <c r="N790" s="16">
        <f t="shared" si="58"/>
        <v>91.036603432701</v>
      </c>
      <c r="O790" s="16">
        <f t="shared" si="59"/>
        <v>96.616433768801869</v>
      </c>
    </row>
    <row r="791" spans="1:15" x14ac:dyDescent="0.25">
      <c r="A791" s="8"/>
      <c r="B791" s="8"/>
      <c r="C791" s="9" t="s">
        <v>415</v>
      </c>
      <c r="D791" s="8"/>
      <c r="E791" s="8"/>
      <c r="F791" s="9" t="s">
        <v>416</v>
      </c>
      <c r="G791" s="9"/>
      <c r="H791" s="8"/>
      <c r="I791" s="10">
        <f>+I792</f>
        <v>59822.110000000008</v>
      </c>
      <c r="J791" s="10">
        <f>+J792</f>
        <v>81000</v>
      </c>
      <c r="K791" s="10">
        <f>+K792</f>
        <v>83000</v>
      </c>
      <c r="L791" s="10">
        <f>+L792</f>
        <v>80260.219999999987</v>
      </c>
      <c r="M791" s="10">
        <f t="shared" si="57"/>
        <v>96.699060240963846</v>
      </c>
      <c r="N791" s="10">
        <f t="shared" si="58"/>
        <v>99.086691358024666</v>
      </c>
      <c r="O791" s="10">
        <f t="shared" si="59"/>
        <v>134.1648096330938</v>
      </c>
    </row>
    <row r="792" spans="1:15" x14ac:dyDescent="0.25">
      <c r="A792" s="11"/>
      <c r="B792" s="11"/>
      <c r="C792" s="11"/>
      <c r="D792" s="12" t="s">
        <v>16</v>
      </c>
      <c r="E792" s="11"/>
      <c r="F792" s="12"/>
      <c r="G792" s="12"/>
      <c r="H792" s="11"/>
      <c r="I792" s="13">
        <f>+I793+I794+I795+I796+I797+I798+I799+I800+I801</f>
        <v>59822.110000000008</v>
      </c>
      <c r="J792" s="13">
        <f>+J793+J794+J795+J796+J797+J798+J799+J800+J801</f>
        <v>81000</v>
      </c>
      <c r="K792" s="13">
        <f>+K793+K794+K795+K796+K797+K798+K799+K800+K801</f>
        <v>83000</v>
      </c>
      <c r="L792" s="13">
        <f>+L793+L794+L795+L796+L797+L798+L799+L800+L801</f>
        <v>80260.219999999987</v>
      </c>
      <c r="M792" s="13">
        <f t="shared" si="57"/>
        <v>96.699060240963846</v>
      </c>
      <c r="N792" s="13">
        <f t="shared" si="58"/>
        <v>99.086691358024666</v>
      </c>
      <c r="O792" s="13">
        <f t="shared" si="59"/>
        <v>134.1648096330938</v>
      </c>
    </row>
    <row r="793" spans="1:15" x14ac:dyDescent="0.25">
      <c r="A793" s="14"/>
      <c r="B793" s="14"/>
      <c r="C793" s="14"/>
      <c r="D793" s="14"/>
      <c r="E793" s="15" t="s">
        <v>17</v>
      </c>
      <c r="F793" s="15" t="s">
        <v>18</v>
      </c>
      <c r="G793" s="15"/>
      <c r="H793" s="14"/>
      <c r="I793" s="16">
        <v>770.35</v>
      </c>
      <c r="J793" s="16">
        <v>2000</v>
      </c>
      <c r="K793" s="16">
        <v>1800</v>
      </c>
      <c r="L793" s="16">
        <v>1170.3499999999999</v>
      </c>
      <c r="M793" s="16">
        <f t="shared" si="57"/>
        <v>65.019444444444446</v>
      </c>
      <c r="N793" s="16">
        <f t="shared" si="58"/>
        <v>58.517499999999998</v>
      </c>
      <c r="O793" s="16">
        <f t="shared" si="59"/>
        <v>151.92444992535857</v>
      </c>
    </row>
    <row r="794" spans="1:15" x14ac:dyDescent="0.25">
      <c r="A794" s="14"/>
      <c r="B794" s="14"/>
      <c r="C794" s="14"/>
      <c r="D794" s="14"/>
      <c r="E794" s="15" t="s">
        <v>19</v>
      </c>
      <c r="F794" s="15" t="s">
        <v>20</v>
      </c>
      <c r="G794" s="15"/>
      <c r="H794" s="14"/>
      <c r="I794" s="16">
        <v>1213.43</v>
      </c>
      <c r="J794" s="16">
        <v>4000</v>
      </c>
      <c r="K794" s="16">
        <v>2500</v>
      </c>
      <c r="L794" s="16">
        <v>2380.9899999999998</v>
      </c>
      <c r="M794" s="16">
        <f t="shared" si="57"/>
        <v>95.239599999999996</v>
      </c>
      <c r="N794" s="16">
        <f t="shared" si="58"/>
        <v>59.52474999999999</v>
      </c>
      <c r="O794" s="16">
        <f t="shared" si="59"/>
        <v>196.21980666375478</v>
      </c>
    </row>
    <row r="795" spans="1:15" x14ac:dyDescent="0.25">
      <c r="A795" s="14"/>
      <c r="B795" s="14"/>
      <c r="C795" s="14"/>
      <c r="D795" s="14"/>
      <c r="E795" s="15" t="s">
        <v>21</v>
      </c>
      <c r="F795" s="15" t="s">
        <v>22</v>
      </c>
      <c r="G795" s="15"/>
      <c r="H795" s="14"/>
      <c r="I795" s="16">
        <v>19906.38</v>
      </c>
      <c r="J795" s="16">
        <v>21000</v>
      </c>
      <c r="K795" s="16">
        <v>42000</v>
      </c>
      <c r="L795" s="16">
        <v>41251.68</v>
      </c>
      <c r="M795" s="16">
        <f t="shared" si="57"/>
        <v>98.218285714285713</v>
      </c>
      <c r="N795" s="16">
        <f t="shared" si="58"/>
        <v>196.43657142857143</v>
      </c>
      <c r="O795" s="16">
        <f t="shared" si="59"/>
        <v>207.22843631036883</v>
      </c>
    </row>
    <row r="796" spans="1:15" x14ac:dyDescent="0.25">
      <c r="A796" s="14"/>
      <c r="B796" s="14"/>
      <c r="C796" s="14"/>
      <c r="D796" s="14"/>
      <c r="E796" s="15" t="s">
        <v>23</v>
      </c>
      <c r="F796" s="15" t="s">
        <v>24</v>
      </c>
      <c r="G796" s="15"/>
      <c r="H796" s="14"/>
      <c r="I796" s="16">
        <v>24095</v>
      </c>
      <c r="J796" s="16">
        <v>14000</v>
      </c>
      <c r="K796" s="16">
        <v>8000</v>
      </c>
      <c r="L796" s="16">
        <v>7564</v>
      </c>
      <c r="M796" s="16">
        <f t="shared" si="57"/>
        <v>94.55</v>
      </c>
      <c r="N796" s="16">
        <f t="shared" si="58"/>
        <v>54.028571428571425</v>
      </c>
      <c r="O796" s="16">
        <f t="shared" si="59"/>
        <v>31.39240506329114</v>
      </c>
    </row>
    <row r="797" spans="1:15" x14ac:dyDescent="0.25">
      <c r="A797" s="14"/>
      <c r="B797" s="14"/>
      <c r="C797" s="14"/>
      <c r="D797" s="14"/>
      <c r="E797" s="15" t="s">
        <v>29</v>
      </c>
      <c r="F797" s="15" t="s">
        <v>30</v>
      </c>
      <c r="G797" s="15"/>
      <c r="H797" s="14"/>
      <c r="I797" s="16">
        <v>3000</v>
      </c>
      <c r="J797" s="16">
        <v>12000</v>
      </c>
      <c r="K797" s="16">
        <v>28000</v>
      </c>
      <c r="L797" s="16">
        <v>27210</v>
      </c>
      <c r="M797" s="16">
        <f t="shared" si="57"/>
        <v>97.178571428571431</v>
      </c>
      <c r="N797" s="16">
        <f t="shared" si="58"/>
        <v>226.75</v>
      </c>
      <c r="O797" s="16">
        <f t="shared" si="59"/>
        <v>907</v>
      </c>
    </row>
    <row r="798" spans="1:15" x14ac:dyDescent="0.25">
      <c r="A798" s="14"/>
      <c r="B798" s="14"/>
      <c r="C798" s="14"/>
      <c r="D798" s="14"/>
      <c r="E798" s="15" t="s">
        <v>63</v>
      </c>
      <c r="F798" s="15" t="s">
        <v>64</v>
      </c>
      <c r="G798" s="15"/>
      <c r="H798" s="14"/>
      <c r="I798" s="16">
        <v>0</v>
      </c>
      <c r="J798" s="16">
        <v>5000</v>
      </c>
      <c r="K798" s="16">
        <v>0</v>
      </c>
      <c r="L798" s="16">
        <v>0</v>
      </c>
      <c r="M798" s="16">
        <f t="shared" si="57"/>
        <v>0</v>
      </c>
      <c r="N798" s="16">
        <f t="shared" si="58"/>
        <v>0</v>
      </c>
      <c r="O798" s="16">
        <f t="shared" si="59"/>
        <v>0</v>
      </c>
    </row>
    <row r="799" spans="1:15" x14ac:dyDescent="0.25">
      <c r="A799" s="14"/>
      <c r="B799" s="14"/>
      <c r="C799" s="14"/>
      <c r="D799" s="14"/>
      <c r="E799" s="15" t="s">
        <v>139</v>
      </c>
      <c r="F799" s="15" t="s">
        <v>140</v>
      </c>
      <c r="G799" s="15"/>
      <c r="H799" s="14"/>
      <c r="I799" s="16">
        <v>891.15</v>
      </c>
      <c r="J799" s="16">
        <v>8000</v>
      </c>
      <c r="K799" s="16">
        <v>0</v>
      </c>
      <c r="L799" s="16">
        <v>0</v>
      </c>
      <c r="M799" s="16">
        <f t="shared" si="57"/>
        <v>0</v>
      </c>
      <c r="N799" s="16">
        <f t="shared" si="58"/>
        <v>0</v>
      </c>
      <c r="O799" s="16">
        <f t="shared" si="59"/>
        <v>0</v>
      </c>
    </row>
    <row r="800" spans="1:15" x14ac:dyDescent="0.25">
      <c r="A800" s="14"/>
      <c r="B800" s="14"/>
      <c r="C800" s="14"/>
      <c r="D800" s="14"/>
      <c r="E800" s="15" t="s">
        <v>111</v>
      </c>
      <c r="F800" s="15" t="s">
        <v>112</v>
      </c>
      <c r="G800" s="15"/>
      <c r="H800" s="14"/>
      <c r="I800" s="16">
        <v>658.8</v>
      </c>
      <c r="J800" s="16">
        <v>0</v>
      </c>
      <c r="K800" s="16">
        <v>700</v>
      </c>
      <c r="L800" s="16">
        <v>683.2</v>
      </c>
      <c r="M800" s="16">
        <f t="shared" si="57"/>
        <v>97.600000000000009</v>
      </c>
      <c r="N800" s="16">
        <f t="shared" si="58"/>
        <v>0</v>
      </c>
      <c r="O800" s="16">
        <f t="shared" si="59"/>
        <v>103.70370370370372</v>
      </c>
    </row>
    <row r="801" spans="1:15" x14ac:dyDescent="0.25">
      <c r="A801" s="14"/>
      <c r="B801" s="14"/>
      <c r="C801" s="14"/>
      <c r="D801" s="14"/>
      <c r="E801" s="15" t="s">
        <v>417</v>
      </c>
      <c r="F801" s="15" t="s">
        <v>418</v>
      </c>
      <c r="G801" s="15"/>
      <c r="H801" s="14"/>
      <c r="I801" s="16">
        <v>9287</v>
      </c>
      <c r="J801" s="16">
        <v>15000</v>
      </c>
      <c r="K801" s="16">
        <v>0</v>
      </c>
      <c r="L801" s="16">
        <v>0</v>
      </c>
      <c r="M801" s="16">
        <f t="shared" si="57"/>
        <v>0</v>
      </c>
      <c r="N801" s="16">
        <f t="shared" si="58"/>
        <v>0</v>
      </c>
      <c r="O801" s="16">
        <f t="shared" si="59"/>
        <v>0</v>
      </c>
    </row>
    <row r="802" spans="1:15" x14ac:dyDescent="0.25">
      <c r="A802" s="8"/>
      <c r="B802" s="8"/>
      <c r="C802" s="9" t="s">
        <v>419</v>
      </c>
      <c r="D802" s="8"/>
      <c r="E802" s="8"/>
      <c r="F802" s="9" t="s">
        <v>420</v>
      </c>
      <c r="G802" s="9"/>
      <c r="H802" s="8"/>
      <c r="I802" s="10">
        <f t="shared" ref="I802:L803" si="60">+I803</f>
        <v>17653.02</v>
      </c>
      <c r="J802" s="10">
        <f t="shared" si="60"/>
        <v>20000</v>
      </c>
      <c r="K802" s="10">
        <f t="shared" si="60"/>
        <v>20500</v>
      </c>
      <c r="L802" s="10">
        <f t="shared" si="60"/>
        <v>20040.740000000002</v>
      </c>
      <c r="M802" s="10">
        <f t="shared" si="57"/>
        <v>97.759707317073179</v>
      </c>
      <c r="N802" s="10">
        <f t="shared" si="58"/>
        <v>100.20370000000001</v>
      </c>
      <c r="O802" s="10">
        <f t="shared" si="59"/>
        <v>113.52584430312773</v>
      </c>
    </row>
    <row r="803" spans="1:15" x14ac:dyDescent="0.25">
      <c r="A803" s="11"/>
      <c r="B803" s="11"/>
      <c r="C803" s="11"/>
      <c r="D803" s="12" t="s">
        <v>16</v>
      </c>
      <c r="E803" s="11"/>
      <c r="F803" s="12"/>
      <c r="G803" s="12"/>
      <c r="H803" s="11"/>
      <c r="I803" s="13">
        <f t="shared" si="60"/>
        <v>17653.02</v>
      </c>
      <c r="J803" s="13">
        <f t="shared" si="60"/>
        <v>20000</v>
      </c>
      <c r="K803" s="13">
        <f t="shared" si="60"/>
        <v>20500</v>
      </c>
      <c r="L803" s="13">
        <f t="shared" si="60"/>
        <v>20040.740000000002</v>
      </c>
      <c r="M803" s="13">
        <f t="shared" si="57"/>
        <v>97.759707317073179</v>
      </c>
      <c r="N803" s="13">
        <f t="shared" si="58"/>
        <v>100.20370000000001</v>
      </c>
      <c r="O803" s="13">
        <f t="shared" si="59"/>
        <v>113.52584430312773</v>
      </c>
    </row>
    <row r="804" spans="1:15" x14ac:dyDescent="0.25">
      <c r="A804" s="14"/>
      <c r="B804" s="14"/>
      <c r="C804" s="14"/>
      <c r="D804" s="14"/>
      <c r="E804" s="15" t="s">
        <v>23</v>
      </c>
      <c r="F804" s="15" t="s">
        <v>24</v>
      </c>
      <c r="G804" s="15"/>
      <c r="H804" s="14"/>
      <c r="I804" s="16">
        <v>17653.02</v>
      </c>
      <c r="J804" s="16">
        <v>20000</v>
      </c>
      <c r="K804" s="16">
        <v>20500</v>
      </c>
      <c r="L804" s="16">
        <v>20040.740000000002</v>
      </c>
      <c r="M804" s="16">
        <f t="shared" si="57"/>
        <v>97.759707317073179</v>
      </c>
      <c r="N804" s="16">
        <f t="shared" si="58"/>
        <v>100.20370000000001</v>
      </c>
      <c r="O804" s="16">
        <f t="shared" si="59"/>
        <v>113.52584430312773</v>
      </c>
    </row>
    <row r="805" spans="1:15" x14ac:dyDescent="0.25">
      <c r="A805" s="8"/>
      <c r="B805" s="8"/>
      <c r="C805" s="9" t="s">
        <v>421</v>
      </c>
      <c r="D805" s="8"/>
      <c r="E805" s="8"/>
      <c r="F805" s="9" t="s">
        <v>422</v>
      </c>
      <c r="G805" s="9"/>
      <c r="H805" s="8"/>
      <c r="I805" s="10">
        <f>+I806</f>
        <v>0</v>
      </c>
      <c r="J805" s="10">
        <f>+J806</f>
        <v>4900</v>
      </c>
      <c r="K805" s="10">
        <f>+K806</f>
        <v>4900</v>
      </c>
      <c r="L805" s="10">
        <f>+L806</f>
        <v>4900</v>
      </c>
      <c r="M805" s="10">
        <f t="shared" si="57"/>
        <v>100</v>
      </c>
      <c r="N805" s="10">
        <f t="shared" si="58"/>
        <v>100</v>
      </c>
      <c r="O805" s="10">
        <f t="shared" si="59"/>
        <v>0</v>
      </c>
    </row>
    <row r="806" spans="1:15" x14ac:dyDescent="0.25">
      <c r="A806" s="11"/>
      <c r="B806" s="11"/>
      <c r="C806" s="11"/>
      <c r="D806" s="12" t="s">
        <v>16</v>
      </c>
      <c r="E806" s="11"/>
      <c r="F806" s="12"/>
      <c r="G806" s="12"/>
      <c r="H806" s="11"/>
      <c r="I806" s="13">
        <f>+I807+I808+I809</f>
        <v>0</v>
      </c>
      <c r="J806" s="13">
        <f>+J807+J808+J809</f>
        <v>4900</v>
      </c>
      <c r="K806" s="13">
        <f>+K807+K808+K809</f>
        <v>4900</v>
      </c>
      <c r="L806" s="13">
        <f>+L807+L808+L809</f>
        <v>4900</v>
      </c>
      <c r="M806" s="13">
        <f t="shared" si="57"/>
        <v>100</v>
      </c>
      <c r="N806" s="13">
        <f t="shared" si="58"/>
        <v>100</v>
      </c>
      <c r="O806" s="13">
        <f t="shared" si="59"/>
        <v>0</v>
      </c>
    </row>
    <row r="807" spans="1:15" x14ac:dyDescent="0.25">
      <c r="A807" s="14"/>
      <c r="B807" s="14"/>
      <c r="C807" s="14"/>
      <c r="D807" s="14"/>
      <c r="E807" s="15" t="s">
        <v>23</v>
      </c>
      <c r="F807" s="15" t="s">
        <v>24</v>
      </c>
      <c r="G807" s="15"/>
      <c r="H807" s="14"/>
      <c r="I807" s="16">
        <v>0</v>
      </c>
      <c r="J807" s="16">
        <v>2100</v>
      </c>
      <c r="K807" s="16">
        <v>2065.15</v>
      </c>
      <c r="L807" s="16">
        <v>2065.15</v>
      </c>
      <c r="M807" s="16">
        <f t="shared" si="57"/>
        <v>100</v>
      </c>
      <c r="N807" s="16">
        <f t="shared" si="58"/>
        <v>98.340476190476195</v>
      </c>
      <c r="O807" s="16">
        <f t="shared" si="59"/>
        <v>0</v>
      </c>
    </row>
    <row r="808" spans="1:15" x14ac:dyDescent="0.25">
      <c r="A808" s="14"/>
      <c r="B808" s="14"/>
      <c r="C808" s="14"/>
      <c r="D808" s="14"/>
      <c r="E808" s="15" t="s">
        <v>29</v>
      </c>
      <c r="F808" s="15" t="s">
        <v>30</v>
      </c>
      <c r="G808" s="15"/>
      <c r="H808" s="14"/>
      <c r="I808" s="16">
        <v>0</v>
      </c>
      <c r="J808" s="16">
        <v>0</v>
      </c>
      <c r="K808" s="16">
        <v>2834.85</v>
      </c>
      <c r="L808" s="16">
        <v>2834.85</v>
      </c>
      <c r="M808" s="16">
        <f t="shared" si="57"/>
        <v>100</v>
      </c>
      <c r="N808" s="16">
        <f t="shared" si="58"/>
        <v>0</v>
      </c>
      <c r="O808" s="16">
        <f t="shared" si="59"/>
        <v>0</v>
      </c>
    </row>
    <row r="809" spans="1:15" x14ac:dyDescent="0.25">
      <c r="A809" s="14"/>
      <c r="B809" s="14"/>
      <c r="C809" s="14"/>
      <c r="D809" s="14"/>
      <c r="E809" s="15" t="s">
        <v>164</v>
      </c>
      <c r="F809" s="15" t="s">
        <v>165</v>
      </c>
      <c r="G809" s="15"/>
      <c r="H809" s="14"/>
      <c r="I809" s="16">
        <v>0</v>
      </c>
      <c r="J809" s="16">
        <v>2800</v>
      </c>
      <c r="K809" s="16">
        <v>0</v>
      </c>
      <c r="L809" s="16">
        <v>0</v>
      </c>
      <c r="M809" s="16">
        <f t="shared" si="57"/>
        <v>0</v>
      </c>
      <c r="N809" s="16">
        <f t="shared" si="58"/>
        <v>0</v>
      </c>
      <c r="O809" s="16">
        <f t="shared" si="59"/>
        <v>0</v>
      </c>
    </row>
    <row r="810" spans="1:15" x14ac:dyDescent="0.25">
      <c r="A810" s="8"/>
      <c r="B810" s="8"/>
      <c r="C810" s="9" t="s">
        <v>423</v>
      </c>
      <c r="D810" s="8"/>
      <c r="E810" s="8"/>
      <c r="F810" s="9" t="s">
        <v>424</v>
      </c>
      <c r="G810" s="9"/>
      <c r="H810" s="8"/>
      <c r="I810" s="10">
        <f>+I811</f>
        <v>27787.52</v>
      </c>
      <c r="J810" s="10">
        <f>+J811</f>
        <v>29600</v>
      </c>
      <c r="K810" s="10">
        <f>+K811</f>
        <v>29600</v>
      </c>
      <c r="L810" s="10">
        <f>+L811</f>
        <v>26712.18</v>
      </c>
      <c r="M810" s="10">
        <f t="shared" si="57"/>
        <v>90.243851351351353</v>
      </c>
      <c r="N810" s="10">
        <f t="shared" si="58"/>
        <v>90.243851351351353</v>
      </c>
      <c r="O810" s="10">
        <f t="shared" si="59"/>
        <v>96.130133239670172</v>
      </c>
    </row>
    <row r="811" spans="1:15" x14ac:dyDescent="0.25">
      <c r="A811" s="11"/>
      <c r="B811" s="11"/>
      <c r="C811" s="11"/>
      <c r="D811" s="12" t="s">
        <v>16</v>
      </c>
      <c r="E811" s="11"/>
      <c r="F811" s="12"/>
      <c r="G811" s="12"/>
      <c r="H811" s="11"/>
      <c r="I811" s="13">
        <f>+I812+I813+I814</f>
        <v>27787.52</v>
      </c>
      <c r="J811" s="13">
        <f>+J812+J813+J814</f>
        <v>29600</v>
      </c>
      <c r="K811" s="13">
        <f>+K812+K813+K814</f>
        <v>29600</v>
      </c>
      <c r="L811" s="13">
        <f>+L812+L813+L814</f>
        <v>26712.18</v>
      </c>
      <c r="M811" s="13">
        <f t="shared" si="57"/>
        <v>90.243851351351353</v>
      </c>
      <c r="N811" s="13">
        <f t="shared" si="58"/>
        <v>90.243851351351353</v>
      </c>
      <c r="O811" s="13">
        <f t="shared" si="59"/>
        <v>96.130133239670172</v>
      </c>
    </row>
    <row r="812" spans="1:15" x14ac:dyDescent="0.25">
      <c r="A812" s="14"/>
      <c r="B812" s="14"/>
      <c r="C812" s="14"/>
      <c r="D812" s="14"/>
      <c r="E812" s="15" t="s">
        <v>17</v>
      </c>
      <c r="F812" s="15" t="s">
        <v>18</v>
      </c>
      <c r="G812" s="15"/>
      <c r="H812" s="14"/>
      <c r="I812" s="16">
        <v>164.7</v>
      </c>
      <c r="J812" s="16">
        <v>0</v>
      </c>
      <c r="K812" s="16">
        <v>100</v>
      </c>
      <c r="L812" s="16">
        <v>28.06</v>
      </c>
      <c r="M812" s="16">
        <f t="shared" si="57"/>
        <v>28.059999999999995</v>
      </c>
      <c r="N812" s="16">
        <f t="shared" si="58"/>
        <v>0</v>
      </c>
      <c r="O812" s="16">
        <f t="shared" si="59"/>
        <v>17.037037037037038</v>
      </c>
    </row>
    <row r="813" spans="1:15" x14ac:dyDescent="0.25">
      <c r="A813" s="14"/>
      <c r="B813" s="14"/>
      <c r="C813" s="14"/>
      <c r="D813" s="14"/>
      <c r="E813" s="15" t="s">
        <v>21</v>
      </c>
      <c r="F813" s="15" t="s">
        <v>22</v>
      </c>
      <c r="G813" s="15"/>
      <c r="H813" s="14"/>
      <c r="I813" s="16">
        <v>1022.82</v>
      </c>
      <c r="J813" s="16">
        <v>3000</v>
      </c>
      <c r="K813" s="16">
        <v>2900</v>
      </c>
      <c r="L813" s="16">
        <v>84.12</v>
      </c>
      <c r="M813" s="16">
        <f t="shared" si="57"/>
        <v>2.9006896551724139</v>
      </c>
      <c r="N813" s="16">
        <f t="shared" si="58"/>
        <v>2.8040000000000003</v>
      </c>
      <c r="O813" s="16">
        <f t="shared" si="59"/>
        <v>8.2243209948964626</v>
      </c>
    </row>
    <row r="814" spans="1:15" x14ac:dyDescent="0.25">
      <c r="A814" s="14"/>
      <c r="B814" s="14"/>
      <c r="C814" s="14"/>
      <c r="D814" s="14"/>
      <c r="E814" s="15" t="s">
        <v>164</v>
      </c>
      <c r="F814" s="15" t="s">
        <v>165</v>
      </c>
      <c r="G814" s="15"/>
      <c r="H814" s="14"/>
      <c r="I814" s="16">
        <v>26600</v>
      </c>
      <c r="J814" s="16">
        <v>26600</v>
      </c>
      <c r="K814" s="16">
        <v>26600</v>
      </c>
      <c r="L814" s="16">
        <v>26600</v>
      </c>
      <c r="M814" s="16">
        <f t="shared" si="57"/>
        <v>100</v>
      </c>
      <c r="N814" s="16">
        <f t="shared" si="58"/>
        <v>100</v>
      </c>
      <c r="O814" s="16">
        <f t="shared" si="59"/>
        <v>100</v>
      </c>
    </row>
    <row r="815" spans="1:15" x14ac:dyDescent="0.25">
      <c r="A815" s="8"/>
      <c r="B815" s="8"/>
      <c r="C815" s="9" t="s">
        <v>425</v>
      </c>
      <c r="D815" s="8"/>
      <c r="E815" s="8"/>
      <c r="F815" s="9" t="s">
        <v>426</v>
      </c>
      <c r="G815" s="9"/>
      <c r="H815" s="8"/>
      <c r="I815" s="10">
        <f t="shared" ref="I815:L816" si="61">+I816</f>
        <v>0</v>
      </c>
      <c r="J815" s="10">
        <f t="shared" si="61"/>
        <v>0</v>
      </c>
      <c r="K815" s="10">
        <f t="shared" si="61"/>
        <v>0</v>
      </c>
      <c r="L815" s="10">
        <f t="shared" si="61"/>
        <v>0</v>
      </c>
      <c r="M815" s="10">
        <f t="shared" si="57"/>
        <v>0</v>
      </c>
      <c r="N815" s="10">
        <f t="shared" si="58"/>
        <v>0</v>
      </c>
      <c r="O815" s="10">
        <f t="shared" si="59"/>
        <v>0</v>
      </c>
    </row>
    <row r="816" spans="1:15" x14ac:dyDescent="0.25">
      <c r="A816" s="11"/>
      <c r="B816" s="11"/>
      <c r="C816" s="11"/>
      <c r="D816" s="12" t="s">
        <v>16</v>
      </c>
      <c r="E816" s="11"/>
      <c r="F816" s="12"/>
      <c r="G816" s="12"/>
      <c r="H816" s="11"/>
      <c r="I816" s="13">
        <f t="shared" si="61"/>
        <v>0</v>
      </c>
      <c r="J816" s="13">
        <f t="shared" si="61"/>
        <v>0</v>
      </c>
      <c r="K816" s="13">
        <f t="shared" si="61"/>
        <v>0</v>
      </c>
      <c r="L816" s="13">
        <f t="shared" si="61"/>
        <v>0</v>
      </c>
      <c r="M816" s="13">
        <f t="shared" si="57"/>
        <v>0</v>
      </c>
      <c r="N816" s="13">
        <f t="shared" si="58"/>
        <v>0</v>
      </c>
      <c r="O816" s="13">
        <f t="shared" si="59"/>
        <v>0</v>
      </c>
    </row>
    <row r="817" spans="1:15" x14ac:dyDescent="0.25">
      <c r="A817" s="14"/>
      <c r="B817" s="14"/>
      <c r="C817" s="14"/>
      <c r="D817" s="14"/>
      <c r="E817" s="15" t="s">
        <v>164</v>
      </c>
      <c r="F817" s="15" t="s">
        <v>165</v>
      </c>
      <c r="G817" s="15"/>
      <c r="H817" s="14"/>
      <c r="I817" s="16">
        <v>0</v>
      </c>
      <c r="J817" s="16">
        <v>0</v>
      </c>
      <c r="K817" s="16">
        <v>0</v>
      </c>
      <c r="L817" s="16">
        <v>0</v>
      </c>
      <c r="M817" s="16">
        <f t="shared" si="57"/>
        <v>0</v>
      </c>
      <c r="N817" s="16">
        <f t="shared" si="58"/>
        <v>0</v>
      </c>
      <c r="O817" s="16">
        <f t="shared" si="59"/>
        <v>0</v>
      </c>
    </row>
    <row r="818" spans="1:15" x14ac:dyDescent="0.25">
      <c r="A818" s="8"/>
      <c r="B818" s="8"/>
      <c r="C818" s="9" t="s">
        <v>427</v>
      </c>
      <c r="D818" s="8"/>
      <c r="E818" s="8"/>
      <c r="F818" s="9" t="s">
        <v>428</v>
      </c>
      <c r="G818" s="9"/>
      <c r="H818" s="8"/>
      <c r="I818" s="10">
        <f t="shared" ref="I818:L819" si="62">+I819</f>
        <v>2997.15</v>
      </c>
      <c r="J818" s="10">
        <f t="shared" si="62"/>
        <v>3000</v>
      </c>
      <c r="K818" s="10">
        <f t="shared" si="62"/>
        <v>3000</v>
      </c>
      <c r="L818" s="10">
        <f t="shared" si="62"/>
        <v>2998.7</v>
      </c>
      <c r="M818" s="10">
        <f t="shared" si="57"/>
        <v>99.956666666666663</v>
      </c>
      <c r="N818" s="10">
        <f t="shared" si="58"/>
        <v>99.956666666666663</v>
      </c>
      <c r="O818" s="10">
        <f t="shared" si="59"/>
        <v>100.05171579667349</v>
      </c>
    </row>
    <row r="819" spans="1:15" x14ac:dyDescent="0.25">
      <c r="A819" s="11"/>
      <c r="B819" s="11"/>
      <c r="C819" s="11"/>
      <c r="D819" s="12" t="s">
        <v>16</v>
      </c>
      <c r="E819" s="11"/>
      <c r="F819" s="12"/>
      <c r="G819" s="12"/>
      <c r="H819" s="11"/>
      <c r="I819" s="13">
        <f t="shared" si="62"/>
        <v>2997.15</v>
      </c>
      <c r="J819" s="13">
        <f t="shared" si="62"/>
        <v>3000</v>
      </c>
      <c r="K819" s="13">
        <f t="shared" si="62"/>
        <v>3000</v>
      </c>
      <c r="L819" s="13">
        <f t="shared" si="62"/>
        <v>2998.7</v>
      </c>
      <c r="M819" s="13">
        <f t="shared" si="57"/>
        <v>99.956666666666663</v>
      </c>
      <c r="N819" s="13">
        <f t="shared" si="58"/>
        <v>99.956666666666663</v>
      </c>
      <c r="O819" s="13">
        <f t="shared" si="59"/>
        <v>100.05171579667349</v>
      </c>
    </row>
    <row r="820" spans="1:15" x14ac:dyDescent="0.25">
      <c r="A820" s="14"/>
      <c r="B820" s="14"/>
      <c r="C820" s="14"/>
      <c r="D820" s="14"/>
      <c r="E820" s="15" t="s">
        <v>29</v>
      </c>
      <c r="F820" s="15" t="s">
        <v>30</v>
      </c>
      <c r="G820" s="15"/>
      <c r="H820" s="14"/>
      <c r="I820" s="16">
        <v>2997.15</v>
      </c>
      <c r="J820" s="16">
        <v>3000</v>
      </c>
      <c r="K820" s="16">
        <v>3000</v>
      </c>
      <c r="L820" s="16">
        <v>2998.7</v>
      </c>
      <c r="M820" s="16">
        <f t="shared" si="57"/>
        <v>99.956666666666663</v>
      </c>
      <c r="N820" s="16">
        <f t="shared" si="58"/>
        <v>99.956666666666663</v>
      </c>
      <c r="O820" s="16">
        <f t="shared" si="59"/>
        <v>100.05171579667349</v>
      </c>
    </row>
    <row r="821" spans="1:15" x14ac:dyDescent="0.25">
      <c r="A821" s="8"/>
      <c r="B821" s="8"/>
      <c r="C821" s="9" t="s">
        <v>429</v>
      </c>
      <c r="D821" s="8"/>
      <c r="E821" s="8"/>
      <c r="F821" s="9" t="s">
        <v>430</v>
      </c>
      <c r="G821" s="9"/>
      <c r="H821" s="8"/>
      <c r="I821" s="10">
        <f>+I822</f>
        <v>98413.57</v>
      </c>
      <c r="J821" s="10">
        <f>+J822</f>
        <v>105000</v>
      </c>
      <c r="K821" s="10">
        <f>+K822</f>
        <v>105000</v>
      </c>
      <c r="L821" s="10">
        <f>+L822</f>
        <v>93628.71</v>
      </c>
      <c r="M821" s="10">
        <f t="shared" si="57"/>
        <v>89.170200000000008</v>
      </c>
      <c r="N821" s="10">
        <f t="shared" si="58"/>
        <v>89.170200000000008</v>
      </c>
      <c r="O821" s="10">
        <f t="shared" si="59"/>
        <v>95.138007898707471</v>
      </c>
    </row>
    <row r="822" spans="1:15" x14ac:dyDescent="0.25">
      <c r="A822" s="11"/>
      <c r="B822" s="11"/>
      <c r="C822" s="11"/>
      <c r="D822" s="12" t="s">
        <v>16</v>
      </c>
      <c r="E822" s="11"/>
      <c r="F822" s="12"/>
      <c r="G822" s="12"/>
      <c r="H822" s="11"/>
      <c r="I822" s="13">
        <f>+I823+I824</f>
        <v>98413.57</v>
      </c>
      <c r="J822" s="13">
        <f>+J823+J824</f>
        <v>105000</v>
      </c>
      <c r="K822" s="13">
        <f>+K823+K824</f>
        <v>105000</v>
      </c>
      <c r="L822" s="13">
        <f>+L823+L824</f>
        <v>93628.71</v>
      </c>
      <c r="M822" s="13">
        <f t="shared" si="57"/>
        <v>89.170200000000008</v>
      </c>
      <c r="N822" s="13">
        <f t="shared" si="58"/>
        <v>89.170200000000008</v>
      </c>
      <c r="O822" s="13">
        <f t="shared" si="59"/>
        <v>95.138007898707471</v>
      </c>
    </row>
    <row r="823" spans="1:15" x14ac:dyDescent="0.25">
      <c r="A823" s="14"/>
      <c r="B823" s="14"/>
      <c r="C823" s="14"/>
      <c r="D823" s="14"/>
      <c r="E823" s="15" t="s">
        <v>17</v>
      </c>
      <c r="F823" s="15" t="s">
        <v>18</v>
      </c>
      <c r="G823" s="15"/>
      <c r="H823" s="14"/>
      <c r="I823" s="16">
        <v>96606.720000000001</v>
      </c>
      <c r="J823" s="16">
        <v>100000</v>
      </c>
      <c r="K823" s="16">
        <v>100000</v>
      </c>
      <c r="L823" s="16">
        <v>92278.71</v>
      </c>
      <c r="M823" s="16">
        <f t="shared" si="57"/>
        <v>92.278710000000004</v>
      </c>
      <c r="N823" s="16">
        <f t="shared" si="58"/>
        <v>92.278710000000004</v>
      </c>
      <c r="O823" s="16">
        <f t="shared" si="59"/>
        <v>95.519970039351307</v>
      </c>
    </row>
    <row r="824" spans="1:15" x14ac:dyDescent="0.25">
      <c r="A824" s="14"/>
      <c r="B824" s="14"/>
      <c r="C824" s="14"/>
      <c r="D824" s="14"/>
      <c r="E824" s="15" t="s">
        <v>25</v>
      </c>
      <c r="F824" s="15" t="s">
        <v>26</v>
      </c>
      <c r="G824" s="15"/>
      <c r="H824" s="14"/>
      <c r="I824" s="16">
        <v>1806.85</v>
      </c>
      <c r="J824" s="16">
        <v>5000</v>
      </c>
      <c r="K824" s="16">
        <v>5000</v>
      </c>
      <c r="L824" s="16">
        <v>1350</v>
      </c>
      <c r="M824" s="16">
        <f t="shared" si="57"/>
        <v>27</v>
      </c>
      <c r="N824" s="16">
        <f t="shared" si="58"/>
        <v>27</v>
      </c>
      <c r="O824" s="16">
        <f t="shared" si="59"/>
        <v>74.715665384508952</v>
      </c>
    </row>
    <row r="825" spans="1:15" x14ac:dyDescent="0.25">
      <c r="A825" s="8"/>
      <c r="B825" s="8"/>
      <c r="C825" s="9" t="s">
        <v>431</v>
      </c>
      <c r="D825" s="8"/>
      <c r="E825" s="8"/>
      <c r="F825" s="9" t="s">
        <v>432</v>
      </c>
      <c r="G825" s="9"/>
      <c r="H825" s="8"/>
      <c r="I825" s="10">
        <f>+I826+I828</f>
        <v>0</v>
      </c>
      <c r="J825" s="10">
        <f>+J826+J828</f>
        <v>30000</v>
      </c>
      <c r="K825" s="10">
        <f>+K826+K828</f>
        <v>30000</v>
      </c>
      <c r="L825" s="10">
        <f>+L826+L828</f>
        <v>1494.5</v>
      </c>
      <c r="M825" s="10">
        <f t="shared" si="57"/>
        <v>4.9816666666666665</v>
      </c>
      <c r="N825" s="10">
        <f t="shared" si="58"/>
        <v>4.9816666666666665</v>
      </c>
      <c r="O825" s="10">
        <f t="shared" si="59"/>
        <v>0</v>
      </c>
    </row>
    <row r="826" spans="1:15" x14ac:dyDescent="0.25">
      <c r="A826" s="11"/>
      <c r="B826" s="11"/>
      <c r="C826" s="11"/>
      <c r="D826" s="12" t="s">
        <v>433</v>
      </c>
      <c r="E826" s="11"/>
      <c r="F826" s="12" t="s">
        <v>434</v>
      </c>
      <c r="G826" s="12" t="s">
        <v>435</v>
      </c>
      <c r="H826" s="13">
        <v>91670.399999999994</v>
      </c>
      <c r="I826" s="13">
        <f>+I827</f>
        <v>0</v>
      </c>
      <c r="J826" s="13">
        <f>+J827</f>
        <v>0</v>
      </c>
      <c r="K826" s="13">
        <f>+K827</f>
        <v>0</v>
      </c>
      <c r="L826" s="13">
        <f>+L827</f>
        <v>0</v>
      </c>
      <c r="M826" s="13">
        <f t="shared" si="57"/>
        <v>0</v>
      </c>
      <c r="N826" s="13">
        <f t="shared" si="58"/>
        <v>0</v>
      </c>
      <c r="O826" s="13">
        <f t="shared" si="59"/>
        <v>0</v>
      </c>
    </row>
    <row r="827" spans="1:15" x14ac:dyDescent="0.25">
      <c r="A827" s="14"/>
      <c r="B827" s="14"/>
      <c r="C827" s="14"/>
      <c r="D827" s="14"/>
      <c r="E827" s="15" t="s">
        <v>137</v>
      </c>
      <c r="F827" s="15" t="s">
        <v>138</v>
      </c>
      <c r="G827" s="15"/>
      <c r="H827" s="14"/>
      <c r="I827" s="16">
        <v>0</v>
      </c>
      <c r="J827" s="16">
        <v>0</v>
      </c>
      <c r="K827" s="16">
        <v>0</v>
      </c>
      <c r="L827" s="16">
        <v>0</v>
      </c>
      <c r="M827" s="16">
        <f t="shared" si="57"/>
        <v>0</v>
      </c>
      <c r="N827" s="16">
        <f t="shared" si="58"/>
        <v>0</v>
      </c>
      <c r="O827" s="16">
        <f t="shared" si="59"/>
        <v>0</v>
      </c>
    </row>
    <row r="828" spans="1:15" x14ac:dyDescent="0.25">
      <c r="A828" s="11"/>
      <c r="B828" s="11"/>
      <c r="C828" s="11"/>
      <c r="D828" s="12" t="s">
        <v>436</v>
      </c>
      <c r="E828" s="11"/>
      <c r="F828" s="12" t="s">
        <v>437</v>
      </c>
      <c r="G828" s="12" t="s">
        <v>96</v>
      </c>
      <c r="H828" s="11"/>
      <c r="I828" s="13">
        <f>+I829+I830</f>
        <v>0</v>
      </c>
      <c r="J828" s="13">
        <f>+J829+J830</f>
        <v>30000</v>
      </c>
      <c r="K828" s="13">
        <f>+K829+K830</f>
        <v>30000</v>
      </c>
      <c r="L828" s="13">
        <f>+L829+L830</f>
        <v>1494.5</v>
      </c>
      <c r="M828" s="13">
        <f t="shared" si="57"/>
        <v>4.9816666666666665</v>
      </c>
      <c r="N828" s="13">
        <f t="shared" si="58"/>
        <v>4.9816666666666665</v>
      </c>
      <c r="O828" s="13">
        <f t="shared" si="59"/>
        <v>0</v>
      </c>
    </row>
    <row r="829" spans="1:15" x14ac:dyDescent="0.25">
      <c r="A829" s="14"/>
      <c r="B829" s="14"/>
      <c r="C829" s="14"/>
      <c r="D829" s="14"/>
      <c r="E829" s="15" t="s">
        <v>139</v>
      </c>
      <c r="F829" s="15" t="s">
        <v>140</v>
      </c>
      <c r="G829" s="15"/>
      <c r="H829" s="14"/>
      <c r="I829" s="16">
        <v>0</v>
      </c>
      <c r="J829" s="16">
        <v>15000</v>
      </c>
      <c r="K829" s="16">
        <v>15000</v>
      </c>
      <c r="L829" s="16">
        <v>0</v>
      </c>
      <c r="M829" s="16">
        <f t="shared" si="57"/>
        <v>0</v>
      </c>
      <c r="N829" s="16">
        <f t="shared" si="58"/>
        <v>0</v>
      </c>
      <c r="O829" s="16">
        <f t="shared" si="59"/>
        <v>0</v>
      </c>
    </row>
    <row r="830" spans="1:15" x14ac:dyDescent="0.25">
      <c r="A830" s="14"/>
      <c r="B830" s="14"/>
      <c r="C830" s="14"/>
      <c r="D830" s="14"/>
      <c r="E830" s="15" t="s">
        <v>111</v>
      </c>
      <c r="F830" s="15" t="s">
        <v>112</v>
      </c>
      <c r="G830" s="15"/>
      <c r="H830" s="14"/>
      <c r="I830" s="16">
        <v>0</v>
      </c>
      <c r="J830" s="16">
        <v>15000</v>
      </c>
      <c r="K830" s="16">
        <v>15000</v>
      </c>
      <c r="L830" s="16">
        <v>1494.5</v>
      </c>
      <c r="M830" s="16">
        <f t="shared" si="57"/>
        <v>9.9633333333333329</v>
      </c>
      <c r="N830" s="16">
        <f t="shared" si="58"/>
        <v>9.9633333333333329</v>
      </c>
      <c r="O830" s="16">
        <f t="shared" si="59"/>
        <v>0</v>
      </c>
    </row>
    <row r="831" spans="1:15" x14ac:dyDescent="0.25">
      <c r="A831" s="8"/>
      <c r="B831" s="8"/>
      <c r="C831" s="9" t="s">
        <v>438</v>
      </c>
      <c r="D831" s="8"/>
      <c r="E831" s="8"/>
      <c r="F831" s="9" t="s">
        <v>439</v>
      </c>
      <c r="G831" s="9"/>
      <c r="H831" s="8"/>
      <c r="I831" s="10">
        <f>+I832+I835+I837+I842+I844</f>
        <v>854</v>
      </c>
      <c r="J831" s="10">
        <f>+J832+J835+J837+J842+J844</f>
        <v>329587.5</v>
      </c>
      <c r="K831" s="10">
        <f>+K832+K835+K837+K842+K844</f>
        <v>319587.5</v>
      </c>
      <c r="L831" s="10">
        <f>+L832+L835+L837+L842+L844</f>
        <v>168000.69999999998</v>
      </c>
      <c r="M831" s="10">
        <f t="shared" si="57"/>
        <v>52.567982164508933</v>
      </c>
      <c r="N831" s="10">
        <f t="shared" si="58"/>
        <v>50.973019304433564</v>
      </c>
      <c r="O831" s="10">
        <f t="shared" si="59"/>
        <v>19672.213114754093</v>
      </c>
    </row>
    <row r="832" spans="1:15" x14ac:dyDescent="0.25">
      <c r="A832" s="11"/>
      <c r="B832" s="11"/>
      <c r="C832" s="11"/>
      <c r="D832" s="12" t="s">
        <v>440</v>
      </c>
      <c r="E832" s="11"/>
      <c r="F832" s="12" t="s">
        <v>441</v>
      </c>
      <c r="G832" s="12" t="s">
        <v>96</v>
      </c>
      <c r="H832" s="11"/>
      <c r="I832" s="13">
        <f>+I833+I834</f>
        <v>854</v>
      </c>
      <c r="J832" s="13">
        <f>+J833+J834</f>
        <v>121587.5</v>
      </c>
      <c r="K832" s="13">
        <f>+K833+K834</f>
        <v>109587.5</v>
      </c>
      <c r="L832" s="13">
        <f>+L833+L834</f>
        <v>0</v>
      </c>
      <c r="M832" s="13">
        <f t="shared" si="57"/>
        <v>0</v>
      </c>
      <c r="N832" s="13">
        <f t="shared" si="58"/>
        <v>0</v>
      </c>
      <c r="O832" s="13">
        <f t="shared" si="59"/>
        <v>0</v>
      </c>
    </row>
    <row r="833" spans="1:15" x14ac:dyDescent="0.25">
      <c r="A833" s="14"/>
      <c r="B833" s="14"/>
      <c r="C833" s="14"/>
      <c r="D833" s="14"/>
      <c r="E833" s="15" t="s">
        <v>17</v>
      </c>
      <c r="F833" s="15" t="s">
        <v>18</v>
      </c>
      <c r="G833" s="15"/>
      <c r="H833" s="14"/>
      <c r="I833" s="16">
        <v>854</v>
      </c>
      <c r="J833" s="16">
        <v>0</v>
      </c>
      <c r="K833" s="16">
        <v>0</v>
      </c>
      <c r="L833" s="16">
        <v>0</v>
      </c>
      <c r="M833" s="16">
        <f t="shared" si="57"/>
        <v>0</v>
      </c>
      <c r="N833" s="16">
        <f t="shared" si="58"/>
        <v>0</v>
      </c>
      <c r="O833" s="16">
        <f t="shared" si="59"/>
        <v>0</v>
      </c>
    </row>
    <row r="834" spans="1:15" x14ac:dyDescent="0.25">
      <c r="A834" s="14"/>
      <c r="B834" s="14"/>
      <c r="C834" s="14"/>
      <c r="D834" s="14"/>
      <c r="E834" s="15" t="s">
        <v>88</v>
      </c>
      <c r="F834" s="15" t="s">
        <v>89</v>
      </c>
      <c r="G834" s="15"/>
      <c r="H834" s="14"/>
      <c r="I834" s="16">
        <v>0</v>
      </c>
      <c r="J834" s="16">
        <v>121587.5</v>
      </c>
      <c r="K834" s="16">
        <v>109587.5</v>
      </c>
      <c r="L834" s="16">
        <v>0</v>
      </c>
      <c r="M834" s="16">
        <f t="shared" si="57"/>
        <v>0</v>
      </c>
      <c r="N834" s="16">
        <f t="shared" si="58"/>
        <v>0</v>
      </c>
      <c r="O834" s="16">
        <f t="shared" si="59"/>
        <v>0</v>
      </c>
    </row>
    <row r="835" spans="1:15" x14ac:dyDescent="0.25">
      <c r="A835" s="11"/>
      <c r="B835" s="11"/>
      <c r="C835" s="11"/>
      <c r="D835" s="12" t="s">
        <v>442</v>
      </c>
      <c r="E835" s="11"/>
      <c r="F835" s="12" t="s">
        <v>443</v>
      </c>
      <c r="G835" s="12" t="s">
        <v>96</v>
      </c>
      <c r="H835" s="11"/>
      <c r="I835" s="13">
        <f>+I836</f>
        <v>0</v>
      </c>
      <c r="J835" s="13">
        <f>+J836</f>
        <v>0</v>
      </c>
      <c r="K835" s="13">
        <f>+K836</f>
        <v>0</v>
      </c>
      <c r="L835" s="13">
        <f>+L836</f>
        <v>0</v>
      </c>
      <c r="M835" s="13">
        <f t="shared" si="57"/>
        <v>0</v>
      </c>
      <c r="N835" s="13">
        <f t="shared" si="58"/>
        <v>0</v>
      </c>
      <c r="O835" s="13">
        <f t="shared" si="59"/>
        <v>0</v>
      </c>
    </row>
    <row r="836" spans="1:15" x14ac:dyDescent="0.25">
      <c r="A836" s="14"/>
      <c r="B836" s="14"/>
      <c r="C836" s="14"/>
      <c r="D836" s="14"/>
      <c r="E836" s="15" t="s">
        <v>139</v>
      </c>
      <c r="F836" s="15" t="s">
        <v>140</v>
      </c>
      <c r="G836" s="15"/>
      <c r="H836" s="14"/>
      <c r="I836" s="16">
        <v>0</v>
      </c>
      <c r="J836" s="16">
        <v>0</v>
      </c>
      <c r="K836" s="16">
        <v>0</v>
      </c>
      <c r="L836" s="16">
        <v>0</v>
      </c>
      <c r="M836" s="16">
        <f t="shared" si="57"/>
        <v>0</v>
      </c>
      <c r="N836" s="16">
        <f t="shared" si="58"/>
        <v>0</v>
      </c>
      <c r="O836" s="16">
        <f t="shared" si="59"/>
        <v>0</v>
      </c>
    </row>
    <row r="837" spans="1:15" x14ac:dyDescent="0.25">
      <c r="A837" s="11"/>
      <c r="B837" s="11"/>
      <c r="C837" s="11"/>
      <c r="D837" s="12" t="s">
        <v>444</v>
      </c>
      <c r="E837" s="11"/>
      <c r="F837" s="12" t="s">
        <v>445</v>
      </c>
      <c r="G837" s="12" t="s">
        <v>96</v>
      </c>
      <c r="H837" s="11"/>
      <c r="I837" s="13">
        <f>+I838+I839+I840+I841</f>
        <v>0</v>
      </c>
      <c r="J837" s="13">
        <f>+J838+J839+J840+J841</f>
        <v>160000</v>
      </c>
      <c r="K837" s="13">
        <f>+K838+K839+K840+K841</f>
        <v>162000</v>
      </c>
      <c r="L837" s="13">
        <f>+L838+L839+L840+L841</f>
        <v>160939.46</v>
      </c>
      <c r="M837" s="13">
        <f t="shared" ref="M837:M900" si="63">IF(K837&lt;&gt;0,L837/K837*100,0)</f>
        <v>99.34534567901234</v>
      </c>
      <c r="N837" s="13">
        <f t="shared" ref="N837:N900" si="64">IF(J837&lt;&gt;0,L837/J837*100,0)</f>
        <v>100.58716249999999</v>
      </c>
      <c r="O837" s="13">
        <f t="shared" ref="O837:O900" si="65">IF(I837&lt;&gt;0,L837/I837*100,0)</f>
        <v>0</v>
      </c>
    </row>
    <row r="838" spans="1:15" x14ac:dyDescent="0.25">
      <c r="A838" s="14"/>
      <c r="B838" s="14"/>
      <c r="C838" s="14"/>
      <c r="D838" s="14"/>
      <c r="E838" s="15" t="s">
        <v>17</v>
      </c>
      <c r="F838" s="15" t="s">
        <v>18</v>
      </c>
      <c r="G838" s="15"/>
      <c r="H838" s="14"/>
      <c r="I838" s="16">
        <v>0</v>
      </c>
      <c r="J838" s="16">
        <v>1652</v>
      </c>
      <c r="K838" s="16">
        <v>252</v>
      </c>
      <c r="L838" s="16">
        <v>59.78</v>
      </c>
      <c r="M838" s="16">
        <f t="shared" si="63"/>
        <v>23.722222222222221</v>
      </c>
      <c r="N838" s="16">
        <f t="shared" si="64"/>
        <v>3.6186440677966099</v>
      </c>
      <c r="O838" s="16">
        <f t="shared" si="65"/>
        <v>0</v>
      </c>
    </row>
    <row r="839" spans="1:15" x14ac:dyDescent="0.25">
      <c r="A839" s="14"/>
      <c r="B839" s="14"/>
      <c r="C839" s="14"/>
      <c r="D839" s="14"/>
      <c r="E839" s="15" t="s">
        <v>137</v>
      </c>
      <c r="F839" s="15" t="s">
        <v>138</v>
      </c>
      <c r="G839" s="15"/>
      <c r="H839" s="14"/>
      <c r="I839" s="16">
        <v>0</v>
      </c>
      <c r="J839" s="16">
        <v>152648</v>
      </c>
      <c r="K839" s="16">
        <v>648</v>
      </c>
      <c r="L839" s="16">
        <v>0</v>
      </c>
      <c r="M839" s="16">
        <f t="shared" si="63"/>
        <v>0</v>
      </c>
      <c r="N839" s="16">
        <f t="shared" si="64"/>
        <v>0</v>
      </c>
      <c r="O839" s="16">
        <f t="shared" si="65"/>
        <v>0</v>
      </c>
    </row>
    <row r="840" spans="1:15" x14ac:dyDescent="0.25">
      <c r="A840" s="14"/>
      <c r="B840" s="14"/>
      <c r="C840" s="14"/>
      <c r="D840" s="14"/>
      <c r="E840" s="15" t="s">
        <v>139</v>
      </c>
      <c r="F840" s="15" t="s">
        <v>140</v>
      </c>
      <c r="G840" s="15"/>
      <c r="H840" s="14"/>
      <c r="I840" s="16">
        <v>0</v>
      </c>
      <c r="J840" s="16">
        <v>0</v>
      </c>
      <c r="K840" s="16">
        <v>151000</v>
      </c>
      <c r="L840" s="16">
        <v>150843.94</v>
      </c>
      <c r="M840" s="16">
        <f t="shared" si="63"/>
        <v>99.896649006622511</v>
      </c>
      <c r="N840" s="16">
        <f t="shared" si="64"/>
        <v>0</v>
      </c>
      <c r="O840" s="16">
        <f t="shared" si="65"/>
        <v>0</v>
      </c>
    </row>
    <row r="841" spans="1:15" x14ac:dyDescent="0.25">
      <c r="A841" s="14"/>
      <c r="B841" s="14"/>
      <c r="C841" s="14"/>
      <c r="D841" s="14"/>
      <c r="E841" s="15" t="s">
        <v>111</v>
      </c>
      <c r="F841" s="15" t="s">
        <v>112</v>
      </c>
      <c r="G841" s="15"/>
      <c r="H841" s="14"/>
      <c r="I841" s="16">
        <v>0</v>
      </c>
      <c r="J841" s="16">
        <v>5700</v>
      </c>
      <c r="K841" s="16">
        <v>10100</v>
      </c>
      <c r="L841" s="16">
        <v>10035.74</v>
      </c>
      <c r="M841" s="16">
        <f t="shared" si="63"/>
        <v>99.363762376237617</v>
      </c>
      <c r="N841" s="16">
        <f t="shared" si="64"/>
        <v>176.06561403508772</v>
      </c>
      <c r="O841" s="16">
        <f t="shared" si="65"/>
        <v>0</v>
      </c>
    </row>
    <row r="842" spans="1:15" x14ac:dyDescent="0.25">
      <c r="A842" s="11"/>
      <c r="B842" s="11"/>
      <c r="C842" s="11"/>
      <c r="D842" s="12" t="s">
        <v>446</v>
      </c>
      <c r="E842" s="11"/>
      <c r="F842" s="12" t="s">
        <v>447</v>
      </c>
      <c r="G842" s="12" t="s">
        <v>96</v>
      </c>
      <c r="H842" s="11"/>
      <c r="I842" s="13">
        <f>+I843</f>
        <v>0</v>
      </c>
      <c r="J842" s="13">
        <f>+J843</f>
        <v>33000</v>
      </c>
      <c r="K842" s="13">
        <f>+K843</f>
        <v>33000</v>
      </c>
      <c r="L842" s="13">
        <f>+L843</f>
        <v>0</v>
      </c>
      <c r="M842" s="13">
        <f t="shared" si="63"/>
        <v>0</v>
      </c>
      <c r="N842" s="13">
        <f t="shared" si="64"/>
        <v>0</v>
      </c>
      <c r="O842" s="13">
        <f t="shared" si="65"/>
        <v>0</v>
      </c>
    </row>
    <row r="843" spans="1:15" x14ac:dyDescent="0.25">
      <c r="A843" s="14"/>
      <c r="B843" s="14"/>
      <c r="C843" s="14"/>
      <c r="D843" s="14"/>
      <c r="E843" s="15" t="s">
        <v>88</v>
      </c>
      <c r="F843" s="15" t="s">
        <v>89</v>
      </c>
      <c r="G843" s="15"/>
      <c r="H843" s="14"/>
      <c r="I843" s="16">
        <v>0</v>
      </c>
      <c r="J843" s="16">
        <v>33000</v>
      </c>
      <c r="K843" s="16">
        <v>33000</v>
      </c>
      <c r="L843" s="16">
        <v>0</v>
      </c>
      <c r="M843" s="16">
        <f t="shared" si="63"/>
        <v>0</v>
      </c>
      <c r="N843" s="16">
        <f t="shared" si="64"/>
        <v>0</v>
      </c>
      <c r="O843" s="16">
        <f t="shared" si="65"/>
        <v>0</v>
      </c>
    </row>
    <row r="844" spans="1:15" x14ac:dyDescent="0.25">
      <c r="A844" s="11"/>
      <c r="B844" s="11"/>
      <c r="C844" s="11"/>
      <c r="D844" s="12" t="s">
        <v>448</v>
      </c>
      <c r="E844" s="11"/>
      <c r="F844" s="12" t="s">
        <v>449</v>
      </c>
      <c r="G844" s="12" t="s">
        <v>96</v>
      </c>
      <c r="H844" s="11"/>
      <c r="I844" s="13">
        <f>+I845+I846</f>
        <v>0</v>
      </c>
      <c r="J844" s="13">
        <f>+J845+J846</f>
        <v>15000</v>
      </c>
      <c r="K844" s="13">
        <f>+K845+K846</f>
        <v>15000</v>
      </c>
      <c r="L844" s="13">
        <f>+L845+L846</f>
        <v>7061.24</v>
      </c>
      <c r="M844" s="13">
        <f t="shared" si="63"/>
        <v>47.074933333333327</v>
      </c>
      <c r="N844" s="13">
        <f t="shared" si="64"/>
        <v>47.074933333333327</v>
      </c>
      <c r="O844" s="13">
        <f t="shared" si="65"/>
        <v>0</v>
      </c>
    </row>
    <row r="845" spans="1:15" x14ac:dyDescent="0.25">
      <c r="A845" s="14"/>
      <c r="B845" s="14"/>
      <c r="C845" s="14"/>
      <c r="D845" s="14"/>
      <c r="E845" s="15" t="s">
        <v>17</v>
      </c>
      <c r="F845" s="15" t="s">
        <v>18</v>
      </c>
      <c r="G845" s="15"/>
      <c r="H845" s="14"/>
      <c r="I845" s="16">
        <v>0</v>
      </c>
      <c r="J845" s="16">
        <v>7000</v>
      </c>
      <c r="K845" s="16">
        <v>7500</v>
      </c>
      <c r="L845" s="16">
        <v>7061.24</v>
      </c>
      <c r="M845" s="16">
        <f t="shared" si="63"/>
        <v>94.149866666666654</v>
      </c>
      <c r="N845" s="16">
        <f t="shared" si="64"/>
        <v>100.87485714285714</v>
      </c>
      <c r="O845" s="16">
        <f t="shared" si="65"/>
        <v>0</v>
      </c>
    </row>
    <row r="846" spans="1:15" x14ac:dyDescent="0.25">
      <c r="A846" s="14"/>
      <c r="B846" s="14"/>
      <c r="C846" s="14"/>
      <c r="D846" s="14"/>
      <c r="E846" s="15" t="s">
        <v>63</v>
      </c>
      <c r="F846" s="15" t="s">
        <v>64</v>
      </c>
      <c r="G846" s="15"/>
      <c r="H846" s="14"/>
      <c r="I846" s="16">
        <v>0</v>
      </c>
      <c r="J846" s="16">
        <v>8000</v>
      </c>
      <c r="K846" s="16">
        <v>7500</v>
      </c>
      <c r="L846" s="16">
        <v>0</v>
      </c>
      <c r="M846" s="16">
        <f t="shared" si="63"/>
        <v>0</v>
      </c>
      <c r="N846" s="16">
        <f t="shared" si="64"/>
        <v>0</v>
      </c>
      <c r="O846" s="16">
        <f t="shared" si="65"/>
        <v>0</v>
      </c>
    </row>
    <row r="847" spans="1:15" x14ac:dyDescent="0.25">
      <c r="A847" s="5"/>
      <c r="B847" s="6" t="s">
        <v>450</v>
      </c>
      <c r="C847" s="5"/>
      <c r="D847" s="5"/>
      <c r="E847" s="5"/>
      <c r="F847" s="6" t="s">
        <v>451</v>
      </c>
      <c r="G847" s="6"/>
      <c r="H847" s="5"/>
      <c r="I847" s="7">
        <f>+I848+I854+I857+I861+I866+I871+I876+I881+I886+I891+I902</f>
        <v>2300329.9399999995</v>
      </c>
      <c r="J847" s="7">
        <f>+J848+J854+J857+J861+J866+J871+J876+J881+J886+J891+J902</f>
        <v>2436671.1799999997</v>
      </c>
      <c r="K847" s="7">
        <f>+K848+K854+K857+K861+K866+K871+K876+K881+K886+K891+K902</f>
        <v>2427671.1799999997</v>
      </c>
      <c r="L847" s="7">
        <f>+L848+L854+L857+L861+L866+L871+L876+L881+L886+L891+L902</f>
        <v>2242909.5</v>
      </c>
      <c r="M847" s="7">
        <f t="shared" si="63"/>
        <v>92.3893449194384</v>
      </c>
      <c r="N847" s="7">
        <f t="shared" si="64"/>
        <v>92.048098997091614</v>
      </c>
      <c r="O847" s="7">
        <f t="shared" si="65"/>
        <v>97.503817213282034</v>
      </c>
    </row>
    <row r="848" spans="1:15" x14ac:dyDescent="0.25">
      <c r="A848" s="8"/>
      <c r="B848" s="8"/>
      <c r="C848" s="9" t="s">
        <v>452</v>
      </c>
      <c r="D848" s="8"/>
      <c r="E848" s="8"/>
      <c r="F848" s="9" t="s">
        <v>453</v>
      </c>
      <c r="G848" s="9"/>
      <c r="H848" s="8"/>
      <c r="I848" s="10">
        <f>+I849+I852</f>
        <v>1483357.0899999999</v>
      </c>
      <c r="J848" s="10">
        <f>+J849+J852</f>
        <v>1492360</v>
      </c>
      <c r="K848" s="10">
        <f>+K849+K852</f>
        <v>1495360</v>
      </c>
      <c r="L848" s="10">
        <f>+L849+L852</f>
        <v>1495063.23</v>
      </c>
      <c r="M848" s="10">
        <f t="shared" si="63"/>
        <v>99.980153942863254</v>
      </c>
      <c r="N848" s="10">
        <f t="shared" si="64"/>
        <v>100.18113792918599</v>
      </c>
      <c r="O848" s="10">
        <f t="shared" si="65"/>
        <v>100.78916533846885</v>
      </c>
    </row>
    <row r="849" spans="1:15" x14ac:dyDescent="0.25">
      <c r="A849" s="11"/>
      <c r="B849" s="11"/>
      <c r="C849" s="11"/>
      <c r="D849" s="12" t="s">
        <v>16</v>
      </c>
      <c r="E849" s="11"/>
      <c r="F849" s="12"/>
      <c r="G849" s="12"/>
      <c r="H849" s="11"/>
      <c r="I849" s="13">
        <f>+I850+I851</f>
        <v>1471776.3499999999</v>
      </c>
      <c r="J849" s="13">
        <f>+J850+J851</f>
        <v>1468610</v>
      </c>
      <c r="K849" s="13">
        <f>+K850+K851</f>
        <v>1471610</v>
      </c>
      <c r="L849" s="13">
        <f>+L850+L851</f>
        <v>1471563.23</v>
      </c>
      <c r="M849" s="13">
        <f t="shared" si="63"/>
        <v>99.996821848179877</v>
      </c>
      <c r="N849" s="13">
        <f t="shared" si="64"/>
        <v>100.20109014646503</v>
      </c>
      <c r="O849" s="13">
        <f t="shared" si="65"/>
        <v>99.985519539025077</v>
      </c>
    </row>
    <row r="850" spans="1:15" x14ac:dyDescent="0.25">
      <c r="A850" s="14"/>
      <c r="B850" s="14"/>
      <c r="C850" s="14"/>
      <c r="D850" s="14"/>
      <c r="E850" s="15" t="s">
        <v>322</v>
      </c>
      <c r="F850" s="15" t="s">
        <v>323</v>
      </c>
      <c r="G850" s="15"/>
      <c r="H850" s="14"/>
      <c r="I850" s="16">
        <v>1440876.16</v>
      </c>
      <c r="J850" s="16">
        <v>1461425</v>
      </c>
      <c r="K850" s="16">
        <v>1451925</v>
      </c>
      <c r="L850" s="16">
        <v>1451913.68</v>
      </c>
      <c r="M850" s="16">
        <f t="shared" si="63"/>
        <v>99.999220345403515</v>
      </c>
      <c r="N850" s="16">
        <f t="shared" si="64"/>
        <v>99.349174949107891</v>
      </c>
      <c r="O850" s="16">
        <f t="shared" si="65"/>
        <v>100.76602835874529</v>
      </c>
    </row>
    <row r="851" spans="1:15" x14ac:dyDescent="0.25">
      <c r="A851" s="14"/>
      <c r="B851" s="14"/>
      <c r="C851" s="14"/>
      <c r="D851" s="14"/>
      <c r="E851" s="15" t="s">
        <v>164</v>
      </c>
      <c r="F851" s="15" t="s">
        <v>165</v>
      </c>
      <c r="G851" s="15"/>
      <c r="H851" s="14"/>
      <c r="I851" s="16">
        <v>30900.19</v>
      </c>
      <c r="J851" s="16">
        <v>7185</v>
      </c>
      <c r="K851" s="16">
        <v>19685</v>
      </c>
      <c r="L851" s="16">
        <v>19649.55</v>
      </c>
      <c r="M851" s="16">
        <f t="shared" si="63"/>
        <v>99.819913639827277</v>
      </c>
      <c r="N851" s="16">
        <f t="shared" si="64"/>
        <v>273.48016701461376</v>
      </c>
      <c r="O851" s="16">
        <f t="shared" si="65"/>
        <v>63.59038569018508</v>
      </c>
    </row>
    <row r="852" spans="1:15" x14ac:dyDescent="0.25">
      <c r="A852" s="11"/>
      <c r="B852" s="11"/>
      <c r="C852" s="11"/>
      <c r="D852" s="12" t="s">
        <v>454</v>
      </c>
      <c r="E852" s="11"/>
      <c r="F852" s="12" t="s">
        <v>455</v>
      </c>
      <c r="G852" s="12" t="s">
        <v>96</v>
      </c>
      <c r="H852" s="11"/>
      <c r="I852" s="13">
        <f>+I853</f>
        <v>11580.74</v>
      </c>
      <c r="J852" s="13">
        <f>+J853</f>
        <v>23750</v>
      </c>
      <c r="K852" s="13">
        <f>+K853</f>
        <v>23750</v>
      </c>
      <c r="L852" s="13">
        <f>+L853</f>
        <v>23500</v>
      </c>
      <c r="M852" s="13">
        <f t="shared" si="63"/>
        <v>98.94736842105263</v>
      </c>
      <c r="N852" s="13">
        <f t="shared" si="64"/>
        <v>98.94736842105263</v>
      </c>
      <c r="O852" s="13">
        <f t="shared" si="65"/>
        <v>202.92312926462387</v>
      </c>
    </row>
    <row r="853" spans="1:15" x14ac:dyDescent="0.25">
      <c r="A853" s="14"/>
      <c r="B853" s="14"/>
      <c r="C853" s="14"/>
      <c r="D853" s="14"/>
      <c r="E853" s="15" t="s">
        <v>385</v>
      </c>
      <c r="F853" s="15" t="s">
        <v>386</v>
      </c>
      <c r="G853" s="15"/>
      <c r="H853" s="14"/>
      <c r="I853" s="16">
        <v>11580.74</v>
      </c>
      <c r="J853" s="16">
        <v>23750</v>
      </c>
      <c r="K853" s="16">
        <v>23750</v>
      </c>
      <c r="L853" s="16">
        <v>23500</v>
      </c>
      <c r="M853" s="16">
        <f t="shared" si="63"/>
        <v>98.94736842105263</v>
      </c>
      <c r="N853" s="16">
        <f t="shared" si="64"/>
        <v>98.94736842105263</v>
      </c>
      <c r="O853" s="16">
        <f t="shared" si="65"/>
        <v>202.92312926462387</v>
      </c>
    </row>
    <row r="854" spans="1:15" x14ac:dyDescent="0.25">
      <c r="A854" s="8"/>
      <c r="B854" s="8"/>
      <c r="C854" s="9" t="s">
        <v>456</v>
      </c>
      <c r="D854" s="8"/>
      <c r="E854" s="8"/>
      <c r="F854" s="9" t="s">
        <v>457</v>
      </c>
      <c r="G854" s="9"/>
      <c r="H854" s="8"/>
      <c r="I854" s="10">
        <f t="shared" ref="I854:L855" si="66">+I855</f>
        <v>133821.19</v>
      </c>
      <c r="J854" s="10">
        <f t="shared" si="66"/>
        <v>148500</v>
      </c>
      <c r="K854" s="10">
        <f t="shared" si="66"/>
        <v>142500</v>
      </c>
      <c r="L854" s="10">
        <f t="shared" si="66"/>
        <v>137930.26999999999</v>
      </c>
      <c r="M854" s="10">
        <f t="shared" si="63"/>
        <v>96.793171929824553</v>
      </c>
      <c r="N854" s="10">
        <f t="shared" si="64"/>
        <v>92.882336700336694</v>
      </c>
      <c r="O854" s="10">
        <f t="shared" si="65"/>
        <v>103.07057499638135</v>
      </c>
    </row>
    <row r="855" spans="1:15" x14ac:dyDescent="0.25">
      <c r="A855" s="11"/>
      <c r="B855" s="11"/>
      <c r="C855" s="11"/>
      <c r="D855" s="12" t="s">
        <v>16</v>
      </c>
      <c r="E855" s="11"/>
      <c r="F855" s="12"/>
      <c r="G855" s="12"/>
      <c r="H855" s="11"/>
      <c r="I855" s="13">
        <f t="shared" si="66"/>
        <v>133821.19</v>
      </c>
      <c r="J855" s="13">
        <f t="shared" si="66"/>
        <v>148500</v>
      </c>
      <c r="K855" s="13">
        <f t="shared" si="66"/>
        <v>142500</v>
      </c>
      <c r="L855" s="13">
        <f t="shared" si="66"/>
        <v>137930.26999999999</v>
      </c>
      <c r="M855" s="13">
        <f t="shared" si="63"/>
        <v>96.793171929824553</v>
      </c>
      <c r="N855" s="13">
        <f t="shared" si="64"/>
        <v>92.882336700336694</v>
      </c>
      <c r="O855" s="13">
        <f t="shared" si="65"/>
        <v>103.07057499638135</v>
      </c>
    </row>
    <row r="856" spans="1:15" x14ac:dyDescent="0.25">
      <c r="A856" s="14"/>
      <c r="B856" s="14"/>
      <c r="C856" s="14"/>
      <c r="D856" s="14"/>
      <c r="E856" s="15" t="s">
        <v>322</v>
      </c>
      <c r="F856" s="15" t="s">
        <v>323</v>
      </c>
      <c r="G856" s="15"/>
      <c r="H856" s="14"/>
      <c r="I856" s="16">
        <v>133821.19</v>
      </c>
      <c r="J856" s="16">
        <v>148500</v>
      </c>
      <c r="K856" s="16">
        <v>142500</v>
      </c>
      <c r="L856" s="16">
        <v>137930.26999999999</v>
      </c>
      <c r="M856" s="16">
        <f t="shared" si="63"/>
        <v>96.793171929824553</v>
      </c>
      <c r="N856" s="16">
        <f t="shared" si="64"/>
        <v>92.882336700336694</v>
      </c>
      <c r="O856" s="16">
        <f t="shared" si="65"/>
        <v>103.07057499638135</v>
      </c>
    </row>
    <row r="857" spans="1:15" x14ac:dyDescent="0.25">
      <c r="A857" s="8"/>
      <c r="B857" s="8"/>
      <c r="C857" s="9" t="s">
        <v>458</v>
      </c>
      <c r="D857" s="8"/>
      <c r="E857" s="8"/>
      <c r="F857" s="9" t="s">
        <v>459</v>
      </c>
      <c r="G857" s="9"/>
      <c r="H857" s="8"/>
      <c r="I857" s="10">
        <f>+I858</f>
        <v>0</v>
      </c>
      <c r="J857" s="10">
        <f>+J858</f>
        <v>500</v>
      </c>
      <c r="K857" s="10">
        <f>+K858</f>
        <v>500</v>
      </c>
      <c r="L857" s="10">
        <f>+L858</f>
        <v>214.74</v>
      </c>
      <c r="M857" s="10">
        <f t="shared" si="63"/>
        <v>42.948</v>
      </c>
      <c r="N857" s="10">
        <f t="shared" si="64"/>
        <v>42.948</v>
      </c>
      <c r="O857" s="10">
        <f t="shared" si="65"/>
        <v>0</v>
      </c>
    </row>
    <row r="858" spans="1:15" x14ac:dyDescent="0.25">
      <c r="A858" s="11"/>
      <c r="B858" s="11"/>
      <c r="C858" s="11"/>
      <c r="D858" s="12" t="s">
        <v>16</v>
      </c>
      <c r="E858" s="11"/>
      <c r="F858" s="12"/>
      <c r="G858" s="12"/>
      <c r="H858" s="11"/>
      <c r="I858" s="13">
        <f>+I859+I860</f>
        <v>0</v>
      </c>
      <c r="J858" s="13">
        <f>+J859+J860</f>
        <v>500</v>
      </c>
      <c r="K858" s="13">
        <f>+K859+K860</f>
        <v>500</v>
      </c>
      <c r="L858" s="13">
        <f>+L859+L860</f>
        <v>214.74</v>
      </c>
      <c r="M858" s="13">
        <f t="shared" si="63"/>
        <v>42.948</v>
      </c>
      <c r="N858" s="13">
        <f t="shared" si="64"/>
        <v>42.948</v>
      </c>
      <c r="O858" s="13">
        <f t="shared" si="65"/>
        <v>0</v>
      </c>
    </row>
    <row r="859" spans="1:15" x14ac:dyDescent="0.25">
      <c r="A859" s="14"/>
      <c r="B859" s="14"/>
      <c r="C859" s="14"/>
      <c r="D859" s="14"/>
      <c r="E859" s="15" t="s">
        <v>164</v>
      </c>
      <c r="F859" s="15" t="s">
        <v>165</v>
      </c>
      <c r="G859" s="15"/>
      <c r="H859" s="14"/>
      <c r="I859" s="16">
        <v>0</v>
      </c>
      <c r="J859" s="16">
        <v>300</v>
      </c>
      <c r="K859" s="16">
        <v>300</v>
      </c>
      <c r="L859" s="16">
        <v>214.74</v>
      </c>
      <c r="M859" s="16">
        <f t="shared" si="63"/>
        <v>71.58</v>
      </c>
      <c r="N859" s="16">
        <f t="shared" si="64"/>
        <v>71.58</v>
      </c>
      <c r="O859" s="16">
        <f t="shared" si="65"/>
        <v>0</v>
      </c>
    </row>
    <row r="860" spans="1:15" x14ac:dyDescent="0.25">
      <c r="A860" s="14"/>
      <c r="B860" s="14"/>
      <c r="C860" s="14"/>
      <c r="D860" s="14"/>
      <c r="E860" s="15" t="s">
        <v>385</v>
      </c>
      <c r="F860" s="15" t="s">
        <v>386</v>
      </c>
      <c r="G860" s="15"/>
      <c r="H860" s="14"/>
      <c r="I860" s="16">
        <v>0</v>
      </c>
      <c r="J860" s="16">
        <v>200</v>
      </c>
      <c r="K860" s="16">
        <v>200</v>
      </c>
      <c r="L860" s="16">
        <v>0</v>
      </c>
      <c r="M860" s="16">
        <f t="shared" si="63"/>
        <v>0</v>
      </c>
      <c r="N860" s="16">
        <f t="shared" si="64"/>
        <v>0</v>
      </c>
      <c r="O860" s="16">
        <f t="shared" si="65"/>
        <v>0</v>
      </c>
    </row>
    <row r="861" spans="1:15" x14ac:dyDescent="0.25">
      <c r="A861" s="8"/>
      <c r="B861" s="8"/>
      <c r="C861" s="9" t="s">
        <v>460</v>
      </c>
      <c r="D861" s="8"/>
      <c r="E861" s="8"/>
      <c r="F861" s="9" t="s">
        <v>461</v>
      </c>
      <c r="G861" s="9"/>
      <c r="H861" s="8"/>
      <c r="I861" s="10">
        <f>+I862+I864</f>
        <v>101300</v>
      </c>
      <c r="J861" s="10">
        <f>+J862+J864</f>
        <v>108775</v>
      </c>
      <c r="K861" s="10">
        <f>+K862+K864</f>
        <v>108775</v>
      </c>
      <c r="L861" s="10">
        <f>+L862+L864</f>
        <v>107275.01999999999</v>
      </c>
      <c r="M861" s="10">
        <f t="shared" si="63"/>
        <v>98.621025051712238</v>
      </c>
      <c r="N861" s="10">
        <f t="shared" si="64"/>
        <v>98.621025051712238</v>
      </c>
      <c r="O861" s="10">
        <f t="shared" si="65"/>
        <v>105.89834155972358</v>
      </c>
    </row>
    <row r="862" spans="1:15" x14ac:dyDescent="0.25">
      <c r="A862" s="11"/>
      <c r="B862" s="11"/>
      <c r="C862" s="11"/>
      <c r="D862" s="12" t="s">
        <v>16</v>
      </c>
      <c r="E862" s="11"/>
      <c r="F862" s="12"/>
      <c r="G862" s="12"/>
      <c r="H862" s="11"/>
      <c r="I862" s="13">
        <f>+I863</f>
        <v>68300</v>
      </c>
      <c r="J862" s="13">
        <f>+J863</f>
        <v>66500</v>
      </c>
      <c r="K862" s="13">
        <f>+K863</f>
        <v>66500</v>
      </c>
      <c r="L862" s="13">
        <f>+L863</f>
        <v>66500</v>
      </c>
      <c r="M862" s="13">
        <f t="shared" si="63"/>
        <v>100</v>
      </c>
      <c r="N862" s="13">
        <f t="shared" si="64"/>
        <v>100</v>
      </c>
      <c r="O862" s="13">
        <f t="shared" si="65"/>
        <v>97.364568081991223</v>
      </c>
    </row>
    <row r="863" spans="1:15" x14ac:dyDescent="0.25">
      <c r="A863" s="14"/>
      <c r="B863" s="14"/>
      <c r="C863" s="14"/>
      <c r="D863" s="14"/>
      <c r="E863" s="15" t="s">
        <v>164</v>
      </c>
      <c r="F863" s="15" t="s">
        <v>165</v>
      </c>
      <c r="G863" s="15"/>
      <c r="H863" s="14"/>
      <c r="I863" s="16">
        <v>68300</v>
      </c>
      <c r="J863" s="16">
        <v>66500</v>
      </c>
      <c r="K863" s="16">
        <v>66500</v>
      </c>
      <c r="L863" s="16">
        <v>66500</v>
      </c>
      <c r="M863" s="16">
        <f t="shared" si="63"/>
        <v>100</v>
      </c>
      <c r="N863" s="16">
        <f t="shared" si="64"/>
        <v>100</v>
      </c>
      <c r="O863" s="16">
        <f t="shared" si="65"/>
        <v>97.364568081991223</v>
      </c>
    </row>
    <row r="864" spans="1:15" x14ac:dyDescent="0.25">
      <c r="A864" s="11"/>
      <c r="B864" s="11"/>
      <c r="C864" s="11"/>
      <c r="D864" s="12" t="s">
        <v>462</v>
      </c>
      <c r="E864" s="11"/>
      <c r="F864" s="12" t="s">
        <v>463</v>
      </c>
      <c r="G864" s="12" t="s">
        <v>96</v>
      </c>
      <c r="H864" s="11"/>
      <c r="I864" s="13">
        <f>+I865</f>
        <v>33000</v>
      </c>
      <c r="J864" s="13">
        <f>+J865</f>
        <v>42275</v>
      </c>
      <c r="K864" s="13">
        <f>+K865</f>
        <v>42275</v>
      </c>
      <c r="L864" s="13">
        <f>+L865</f>
        <v>40775.019999999997</v>
      </c>
      <c r="M864" s="13">
        <f t="shared" si="63"/>
        <v>96.451850975753985</v>
      </c>
      <c r="N864" s="13">
        <f t="shared" si="64"/>
        <v>96.451850975753985</v>
      </c>
      <c r="O864" s="13">
        <f t="shared" si="65"/>
        <v>123.56066666666665</v>
      </c>
    </row>
    <row r="865" spans="1:15" x14ac:dyDescent="0.25">
      <c r="A865" s="14"/>
      <c r="B865" s="14"/>
      <c r="C865" s="14"/>
      <c r="D865" s="14"/>
      <c r="E865" s="15" t="s">
        <v>385</v>
      </c>
      <c r="F865" s="15" t="s">
        <v>386</v>
      </c>
      <c r="G865" s="15"/>
      <c r="H865" s="14"/>
      <c r="I865" s="16">
        <v>33000</v>
      </c>
      <c r="J865" s="16">
        <v>42275</v>
      </c>
      <c r="K865" s="16">
        <v>42275</v>
      </c>
      <c r="L865" s="16">
        <v>40775.019999999997</v>
      </c>
      <c r="M865" s="16">
        <f t="shared" si="63"/>
        <v>96.451850975753985</v>
      </c>
      <c r="N865" s="16">
        <f t="shared" si="64"/>
        <v>96.451850975753985</v>
      </c>
      <c r="O865" s="16">
        <f t="shared" si="65"/>
        <v>123.56066666666665</v>
      </c>
    </row>
    <row r="866" spans="1:15" x14ac:dyDescent="0.25">
      <c r="A866" s="8"/>
      <c r="B866" s="8"/>
      <c r="C866" s="9" t="s">
        <v>464</v>
      </c>
      <c r="D866" s="8"/>
      <c r="E866" s="8"/>
      <c r="F866" s="9" t="s">
        <v>465</v>
      </c>
      <c r="G866" s="9"/>
      <c r="H866" s="8"/>
      <c r="I866" s="10">
        <f>+I867+I869</f>
        <v>114345.17</v>
      </c>
      <c r="J866" s="10">
        <f>+J867+J869</f>
        <v>124772.3</v>
      </c>
      <c r="K866" s="10">
        <f>+K867+K869</f>
        <v>124772.3</v>
      </c>
      <c r="L866" s="10">
        <f>+L867+L869</f>
        <v>122463.68000000001</v>
      </c>
      <c r="M866" s="10">
        <f t="shared" si="63"/>
        <v>98.149733554643134</v>
      </c>
      <c r="N866" s="10">
        <f t="shared" si="64"/>
        <v>98.149733554643134</v>
      </c>
      <c r="O866" s="10">
        <f t="shared" si="65"/>
        <v>107.10000256241695</v>
      </c>
    </row>
    <row r="867" spans="1:15" x14ac:dyDescent="0.25">
      <c r="A867" s="11"/>
      <c r="B867" s="11"/>
      <c r="C867" s="11"/>
      <c r="D867" s="12" t="s">
        <v>16</v>
      </c>
      <c r="E867" s="11"/>
      <c r="F867" s="12"/>
      <c r="G867" s="12"/>
      <c r="H867" s="11"/>
      <c r="I867" s="13">
        <f>+I868</f>
        <v>96877</v>
      </c>
      <c r="J867" s="13">
        <f>+J868</f>
        <v>97222.3</v>
      </c>
      <c r="K867" s="13">
        <f>+K868</f>
        <v>97222.3</v>
      </c>
      <c r="L867" s="13">
        <f>+L868</f>
        <v>97212.3</v>
      </c>
      <c r="M867" s="13">
        <f t="shared" si="63"/>
        <v>99.989714293942853</v>
      </c>
      <c r="N867" s="13">
        <f t="shared" si="64"/>
        <v>99.989714293942853</v>
      </c>
      <c r="O867" s="13">
        <f t="shared" si="65"/>
        <v>100.34610898355648</v>
      </c>
    </row>
    <row r="868" spans="1:15" x14ac:dyDescent="0.25">
      <c r="A868" s="14"/>
      <c r="B868" s="14"/>
      <c r="C868" s="14"/>
      <c r="D868" s="14"/>
      <c r="E868" s="15" t="s">
        <v>164</v>
      </c>
      <c r="F868" s="15" t="s">
        <v>165</v>
      </c>
      <c r="G868" s="15"/>
      <c r="H868" s="14"/>
      <c r="I868" s="16">
        <v>96877</v>
      </c>
      <c r="J868" s="16">
        <v>97222.3</v>
      </c>
      <c r="K868" s="16">
        <v>97222.3</v>
      </c>
      <c r="L868" s="16">
        <v>97212.3</v>
      </c>
      <c r="M868" s="16">
        <f t="shared" si="63"/>
        <v>99.989714293942853</v>
      </c>
      <c r="N868" s="16">
        <f t="shared" si="64"/>
        <v>99.989714293942853</v>
      </c>
      <c r="O868" s="16">
        <f t="shared" si="65"/>
        <v>100.34610898355648</v>
      </c>
    </row>
    <row r="869" spans="1:15" x14ac:dyDescent="0.25">
      <c r="A869" s="11"/>
      <c r="B869" s="11"/>
      <c r="C869" s="11"/>
      <c r="D869" s="12" t="s">
        <v>462</v>
      </c>
      <c r="E869" s="11"/>
      <c r="F869" s="12" t="s">
        <v>463</v>
      </c>
      <c r="G869" s="12" t="s">
        <v>96</v>
      </c>
      <c r="H869" s="11"/>
      <c r="I869" s="13">
        <f>+I870</f>
        <v>17468.169999999998</v>
      </c>
      <c r="J869" s="13">
        <f>+J870</f>
        <v>27550</v>
      </c>
      <c r="K869" s="13">
        <f>+K870</f>
        <v>27550</v>
      </c>
      <c r="L869" s="13">
        <f>+L870</f>
        <v>25251.38</v>
      </c>
      <c r="M869" s="13">
        <f t="shared" si="63"/>
        <v>91.656551724137941</v>
      </c>
      <c r="N869" s="13">
        <f t="shared" si="64"/>
        <v>91.656551724137941</v>
      </c>
      <c r="O869" s="13">
        <f t="shared" si="65"/>
        <v>144.55652767290451</v>
      </c>
    </row>
    <row r="870" spans="1:15" x14ac:dyDescent="0.25">
      <c r="A870" s="14"/>
      <c r="B870" s="14"/>
      <c r="C870" s="14"/>
      <c r="D870" s="14"/>
      <c r="E870" s="15" t="s">
        <v>385</v>
      </c>
      <c r="F870" s="15" t="s">
        <v>386</v>
      </c>
      <c r="G870" s="15"/>
      <c r="H870" s="14"/>
      <c r="I870" s="16">
        <v>17468.169999999998</v>
      </c>
      <c r="J870" s="16">
        <v>27550</v>
      </c>
      <c r="K870" s="16">
        <v>27550</v>
      </c>
      <c r="L870" s="16">
        <v>25251.38</v>
      </c>
      <c r="M870" s="16">
        <f t="shared" si="63"/>
        <v>91.656551724137941</v>
      </c>
      <c r="N870" s="16">
        <f t="shared" si="64"/>
        <v>91.656551724137941</v>
      </c>
      <c r="O870" s="16">
        <f t="shared" si="65"/>
        <v>144.55652767290451</v>
      </c>
    </row>
    <row r="871" spans="1:15" x14ac:dyDescent="0.25">
      <c r="A871" s="8"/>
      <c r="B871" s="8"/>
      <c r="C871" s="9" t="s">
        <v>466</v>
      </c>
      <c r="D871" s="8"/>
      <c r="E871" s="8"/>
      <c r="F871" s="9" t="s">
        <v>467</v>
      </c>
      <c r="G871" s="9"/>
      <c r="H871" s="8"/>
      <c r="I871" s="10">
        <f>+I872+I874</f>
        <v>81588.52</v>
      </c>
      <c r="J871" s="10">
        <f>+J872+J874</f>
        <v>82986.25</v>
      </c>
      <c r="K871" s="10">
        <f>+K872+K874</f>
        <v>82986.25</v>
      </c>
      <c r="L871" s="10">
        <f>+L872+L874</f>
        <v>82981.97</v>
      </c>
      <c r="M871" s="10">
        <f t="shared" si="63"/>
        <v>99.994842519092018</v>
      </c>
      <c r="N871" s="10">
        <f t="shared" si="64"/>
        <v>99.994842519092018</v>
      </c>
      <c r="O871" s="10">
        <f t="shared" si="65"/>
        <v>101.70789959175627</v>
      </c>
    </row>
    <row r="872" spans="1:15" x14ac:dyDescent="0.25">
      <c r="A872" s="11"/>
      <c r="B872" s="11"/>
      <c r="C872" s="11"/>
      <c r="D872" s="12" t="s">
        <v>16</v>
      </c>
      <c r="E872" s="11"/>
      <c r="F872" s="12"/>
      <c r="G872" s="12"/>
      <c r="H872" s="11"/>
      <c r="I872" s="13">
        <f>+I873</f>
        <v>48065.55</v>
      </c>
      <c r="J872" s="13">
        <f>+J873</f>
        <v>48107.11</v>
      </c>
      <c r="K872" s="13">
        <f>+K873</f>
        <v>48107.11</v>
      </c>
      <c r="L872" s="13">
        <f>+L873</f>
        <v>48107.11</v>
      </c>
      <c r="M872" s="13">
        <f t="shared" si="63"/>
        <v>100</v>
      </c>
      <c r="N872" s="13">
        <f t="shared" si="64"/>
        <v>100</v>
      </c>
      <c r="O872" s="13">
        <f t="shared" si="65"/>
        <v>100.08646525422054</v>
      </c>
    </row>
    <row r="873" spans="1:15" x14ac:dyDescent="0.25">
      <c r="A873" s="14"/>
      <c r="B873" s="14"/>
      <c r="C873" s="14"/>
      <c r="D873" s="14"/>
      <c r="E873" s="15" t="s">
        <v>164</v>
      </c>
      <c r="F873" s="15" t="s">
        <v>165</v>
      </c>
      <c r="G873" s="15"/>
      <c r="H873" s="14"/>
      <c r="I873" s="16">
        <v>48065.55</v>
      </c>
      <c r="J873" s="16">
        <v>48107.11</v>
      </c>
      <c r="K873" s="16">
        <v>48107.11</v>
      </c>
      <c r="L873" s="16">
        <v>48107.11</v>
      </c>
      <c r="M873" s="16">
        <f t="shared" si="63"/>
        <v>100</v>
      </c>
      <c r="N873" s="16">
        <f t="shared" si="64"/>
        <v>100</v>
      </c>
      <c r="O873" s="16">
        <f t="shared" si="65"/>
        <v>100.08646525422054</v>
      </c>
    </row>
    <row r="874" spans="1:15" x14ac:dyDescent="0.25">
      <c r="A874" s="11"/>
      <c r="B874" s="11"/>
      <c r="C874" s="11"/>
      <c r="D874" s="12" t="s">
        <v>462</v>
      </c>
      <c r="E874" s="11"/>
      <c r="F874" s="12" t="s">
        <v>463</v>
      </c>
      <c r="G874" s="12" t="s">
        <v>96</v>
      </c>
      <c r="H874" s="11"/>
      <c r="I874" s="13">
        <f>+I875</f>
        <v>33522.97</v>
      </c>
      <c r="J874" s="13">
        <f>+J875</f>
        <v>34879.14</v>
      </c>
      <c r="K874" s="13">
        <f>+K875</f>
        <v>34879.14</v>
      </c>
      <c r="L874" s="13">
        <f>+L875</f>
        <v>34874.86</v>
      </c>
      <c r="M874" s="13">
        <f t="shared" si="63"/>
        <v>99.987729055246206</v>
      </c>
      <c r="N874" s="13">
        <f t="shared" si="64"/>
        <v>99.987729055246206</v>
      </c>
      <c r="O874" s="13">
        <f t="shared" si="65"/>
        <v>104.03272741048899</v>
      </c>
    </row>
    <row r="875" spans="1:15" x14ac:dyDescent="0.25">
      <c r="A875" s="14"/>
      <c r="B875" s="14"/>
      <c r="C875" s="14"/>
      <c r="D875" s="14"/>
      <c r="E875" s="15" t="s">
        <v>385</v>
      </c>
      <c r="F875" s="15" t="s">
        <v>386</v>
      </c>
      <c r="G875" s="15"/>
      <c r="H875" s="14"/>
      <c r="I875" s="16">
        <v>33522.97</v>
      </c>
      <c r="J875" s="16">
        <v>34879.14</v>
      </c>
      <c r="K875" s="16">
        <v>34879.14</v>
      </c>
      <c r="L875" s="16">
        <v>34874.86</v>
      </c>
      <c r="M875" s="16">
        <f t="shared" si="63"/>
        <v>99.987729055246206</v>
      </c>
      <c r="N875" s="16">
        <f t="shared" si="64"/>
        <v>99.987729055246206</v>
      </c>
      <c r="O875" s="16">
        <f t="shared" si="65"/>
        <v>104.03272741048899</v>
      </c>
    </row>
    <row r="876" spans="1:15" x14ac:dyDescent="0.25">
      <c r="A876" s="8"/>
      <c r="B876" s="8"/>
      <c r="C876" s="9" t="s">
        <v>468</v>
      </c>
      <c r="D876" s="8"/>
      <c r="E876" s="8"/>
      <c r="F876" s="9" t="s">
        <v>469</v>
      </c>
      <c r="G876" s="9"/>
      <c r="H876" s="8"/>
      <c r="I876" s="10">
        <f>+I877+I879</f>
        <v>24654.9</v>
      </c>
      <c r="J876" s="10">
        <f>+J877+J879</f>
        <v>35145.79</v>
      </c>
      <c r="K876" s="10">
        <f>+K877+K879</f>
        <v>35145.79</v>
      </c>
      <c r="L876" s="10">
        <f>+L877+L879</f>
        <v>35142.729999999996</v>
      </c>
      <c r="M876" s="10">
        <f t="shared" si="63"/>
        <v>99.991293409537789</v>
      </c>
      <c r="N876" s="10">
        <f t="shared" si="64"/>
        <v>99.991293409537789</v>
      </c>
      <c r="O876" s="10">
        <f t="shared" si="65"/>
        <v>142.53852175429628</v>
      </c>
    </row>
    <row r="877" spans="1:15" x14ac:dyDescent="0.25">
      <c r="A877" s="11"/>
      <c r="B877" s="11"/>
      <c r="C877" s="11"/>
      <c r="D877" s="12" t="s">
        <v>16</v>
      </c>
      <c r="E877" s="11"/>
      <c r="F877" s="12"/>
      <c r="G877" s="12"/>
      <c r="H877" s="11"/>
      <c r="I877" s="13">
        <f>+I878</f>
        <v>17145.79</v>
      </c>
      <c r="J877" s="13">
        <f>+J878</f>
        <v>17145.79</v>
      </c>
      <c r="K877" s="13">
        <f>+K878</f>
        <v>17145.79</v>
      </c>
      <c r="L877" s="13">
        <f>+L878</f>
        <v>17142.79</v>
      </c>
      <c r="M877" s="13">
        <f t="shared" si="63"/>
        <v>99.982502993446204</v>
      </c>
      <c r="N877" s="13">
        <f t="shared" si="64"/>
        <v>99.982502993446204</v>
      </c>
      <c r="O877" s="13">
        <f t="shared" si="65"/>
        <v>99.982502993446204</v>
      </c>
    </row>
    <row r="878" spans="1:15" x14ac:dyDescent="0.25">
      <c r="A878" s="14"/>
      <c r="B878" s="14"/>
      <c r="C878" s="14"/>
      <c r="D878" s="14"/>
      <c r="E878" s="15" t="s">
        <v>164</v>
      </c>
      <c r="F878" s="15" t="s">
        <v>165</v>
      </c>
      <c r="G878" s="15"/>
      <c r="H878" s="14"/>
      <c r="I878" s="16">
        <v>17145.79</v>
      </c>
      <c r="J878" s="16">
        <v>17145.79</v>
      </c>
      <c r="K878" s="16">
        <v>17145.79</v>
      </c>
      <c r="L878" s="16">
        <v>17142.79</v>
      </c>
      <c r="M878" s="16">
        <f t="shared" si="63"/>
        <v>99.982502993446204</v>
      </c>
      <c r="N878" s="16">
        <f t="shared" si="64"/>
        <v>99.982502993446204</v>
      </c>
      <c r="O878" s="16">
        <f t="shared" si="65"/>
        <v>99.982502993446204</v>
      </c>
    </row>
    <row r="879" spans="1:15" x14ac:dyDescent="0.25">
      <c r="A879" s="11"/>
      <c r="B879" s="11"/>
      <c r="C879" s="11"/>
      <c r="D879" s="12" t="s">
        <v>462</v>
      </c>
      <c r="E879" s="11"/>
      <c r="F879" s="12" t="s">
        <v>463</v>
      </c>
      <c r="G879" s="12" t="s">
        <v>96</v>
      </c>
      <c r="H879" s="11"/>
      <c r="I879" s="13">
        <f>+I880</f>
        <v>7509.11</v>
      </c>
      <c r="J879" s="13">
        <f>+J880</f>
        <v>18000</v>
      </c>
      <c r="K879" s="13">
        <f>+K880</f>
        <v>18000</v>
      </c>
      <c r="L879" s="13">
        <f>+L880</f>
        <v>17999.939999999999</v>
      </c>
      <c r="M879" s="13">
        <f t="shared" si="63"/>
        <v>99.99966666666667</v>
      </c>
      <c r="N879" s="13">
        <f t="shared" si="64"/>
        <v>99.99966666666667</v>
      </c>
      <c r="O879" s="13">
        <f t="shared" si="65"/>
        <v>239.70803464058989</v>
      </c>
    </row>
    <row r="880" spans="1:15" x14ac:dyDescent="0.25">
      <c r="A880" s="14"/>
      <c r="B880" s="14"/>
      <c r="C880" s="14"/>
      <c r="D880" s="14"/>
      <c r="E880" s="15" t="s">
        <v>385</v>
      </c>
      <c r="F880" s="15" t="s">
        <v>386</v>
      </c>
      <c r="G880" s="15"/>
      <c r="H880" s="14"/>
      <c r="I880" s="16">
        <v>7509.11</v>
      </c>
      <c r="J880" s="16">
        <v>18000</v>
      </c>
      <c r="K880" s="16">
        <v>18000</v>
      </c>
      <c r="L880" s="16">
        <v>17999.939999999999</v>
      </c>
      <c r="M880" s="16">
        <f t="shared" si="63"/>
        <v>99.99966666666667</v>
      </c>
      <c r="N880" s="16">
        <f t="shared" si="64"/>
        <v>99.99966666666667</v>
      </c>
      <c r="O880" s="16">
        <f t="shared" si="65"/>
        <v>239.70803464058989</v>
      </c>
    </row>
    <row r="881" spans="1:15" x14ac:dyDescent="0.25">
      <c r="A881" s="8"/>
      <c r="B881" s="8"/>
      <c r="C881" s="9" t="s">
        <v>470</v>
      </c>
      <c r="D881" s="8"/>
      <c r="E881" s="8"/>
      <c r="F881" s="9" t="s">
        <v>471</v>
      </c>
      <c r="G881" s="9"/>
      <c r="H881" s="8"/>
      <c r="I881" s="10">
        <f>+I882+I884</f>
        <v>200048.3</v>
      </c>
      <c r="J881" s="10">
        <f>+J882+J884</f>
        <v>242000</v>
      </c>
      <c r="K881" s="10">
        <f>+K882+K884</f>
        <v>240000</v>
      </c>
      <c r="L881" s="10">
        <f>+L882+L884</f>
        <v>200800.34</v>
      </c>
      <c r="M881" s="10">
        <f t="shared" si="63"/>
        <v>83.666808333333336</v>
      </c>
      <c r="N881" s="10">
        <f t="shared" si="64"/>
        <v>82.975347107438012</v>
      </c>
      <c r="O881" s="10">
        <f t="shared" si="65"/>
        <v>100.37592921309503</v>
      </c>
    </row>
    <row r="882" spans="1:15" x14ac:dyDescent="0.25">
      <c r="A882" s="11"/>
      <c r="B882" s="11"/>
      <c r="C882" s="11"/>
      <c r="D882" s="12" t="s">
        <v>16</v>
      </c>
      <c r="E882" s="11"/>
      <c r="F882" s="12"/>
      <c r="G882" s="12"/>
      <c r="H882" s="11"/>
      <c r="I882" s="13">
        <f>+I883</f>
        <v>160117.25</v>
      </c>
      <c r="J882" s="13">
        <f>+J883</f>
        <v>17000</v>
      </c>
      <c r="K882" s="13">
        <f>+K883</f>
        <v>17000</v>
      </c>
      <c r="L882" s="13">
        <f>+L883</f>
        <v>6077.87</v>
      </c>
      <c r="M882" s="13">
        <f t="shared" si="63"/>
        <v>35.752176470588239</v>
      </c>
      <c r="N882" s="13">
        <f t="shared" si="64"/>
        <v>35.752176470588239</v>
      </c>
      <c r="O882" s="13">
        <f t="shared" si="65"/>
        <v>3.7958870765017512</v>
      </c>
    </row>
    <row r="883" spans="1:15" x14ac:dyDescent="0.25">
      <c r="A883" s="14"/>
      <c r="B883" s="14"/>
      <c r="C883" s="14"/>
      <c r="D883" s="14"/>
      <c r="E883" s="15" t="s">
        <v>322</v>
      </c>
      <c r="F883" s="15" t="s">
        <v>323</v>
      </c>
      <c r="G883" s="15"/>
      <c r="H883" s="14"/>
      <c r="I883" s="16">
        <v>160117.25</v>
      </c>
      <c r="J883" s="16">
        <v>17000</v>
      </c>
      <c r="K883" s="16">
        <v>17000</v>
      </c>
      <c r="L883" s="16">
        <v>6077.87</v>
      </c>
      <c r="M883" s="16">
        <f t="shared" si="63"/>
        <v>35.752176470588239</v>
      </c>
      <c r="N883" s="16">
        <f t="shared" si="64"/>
        <v>35.752176470588239</v>
      </c>
      <c r="O883" s="16">
        <f t="shared" si="65"/>
        <v>3.7958870765017512</v>
      </c>
    </row>
    <row r="884" spans="1:15" x14ac:dyDescent="0.25">
      <c r="A884" s="11"/>
      <c r="B884" s="11"/>
      <c r="C884" s="11"/>
      <c r="D884" s="12" t="s">
        <v>472</v>
      </c>
      <c r="E884" s="11"/>
      <c r="F884" s="12" t="s">
        <v>471</v>
      </c>
      <c r="G884" s="12" t="s">
        <v>96</v>
      </c>
      <c r="H884" s="11"/>
      <c r="I884" s="13">
        <f>+I885</f>
        <v>39931.050000000003</v>
      </c>
      <c r="J884" s="13">
        <f>+J885</f>
        <v>225000</v>
      </c>
      <c r="K884" s="13">
        <f>+K885</f>
        <v>223000</v>
      </c>
      <c r="L884" s="13">
        <f>+L885</f>
        <v>194722.47</v>
      </c>
      <c r="M884" s="13">
        <f t="shared" si="63"/>
        <v>87.319493273542605</v>
      </c>
      <c r="N884" s="13">
        <f t="shared" si="64"/>
        <v>86.543319999999994</v>
      </c>
      <c r="O884" s="13">
        <f t="shared" si="65"/>
        <v>487.64675609582014</v>
      </c>
    </row>
    <row r="885" spans="1:15" x14ac:dyDescent="0.25">
      <c r="A885" s="14"/>
      <c r="B885" s="14"/>
      <c r="C885" s="14"/>
      <c r="D885" s="14"/>
      <c r="E885" s="15" t="s">
        <v>322</v>
      </c>
      <c r="F885" s="15" t="s">
        <v>323</v>
      </c>
      <c r="G885" s="15"/>
      <c r="H885" s="14"/>
      <c r="I885" s="16">
        <v>39931.050000000003</v>
      </c>
      <c r="J885" s="16">
        <v>225000</v>
      </c>
      <c r="K885" s="16">
        <v>223000</v>
      </c>
      <c r="L885" s="16">
        <v>194722.47</v>
      </c>
      <c r="M885" s="16">
        <f t="shared" si="63"/>
        <v>87.319493273542605</v>
      </c>
      <c r="N885" s="16">
        <f t="shared" si="64"/>
        <v>86.543319999999994</v>
      </c>
      <c r="O885" s="16">
        <f t="shared" si="65"/>
        <v>487.64675609582014</v>
      </c>
    </row>
    <row r="886" spans="1:15" x14ac:dyDescent="0.25">
      <c r="A886" s="8"/>
      <c r="B886" s="8"/>
      <c r="C886" s="9" t="s">
        <v>473</v>
      </c>
      <c r="D886" s="8"/>
      <c r="E886" s="8"/>
      <c r="F886" s="9" t="s">
        <v>474</v>
      </c>
      <c r="G886" s="9"/>
      <c r="H886" s="8"/>
      <c r="I886" s="10">
        <f>+I887+I889</f>
        <v>18000</v>
      </c>
      <c r="J886" s="10">
        <f>+J887+J889</f>
        <v>42000</v>
      </c>
      <c r="K886" s="10">
        <f>+K887+K889</f>
        <v>42000</v>
      </c>
      <c r="L886" s="10">
        <f>+L887+L889</f>
        <v>23197.18</v>
      </c>
      <c r="M886" s="10">
        <f t="shared" si="63"/>
        <v>55.231380952380945</v>
      </c>
      <c r="N886" s="10">
        <f t="shared" si="64"/>
        <v>55.231380952380945</v>
      </c>
      <c r="O886" s="10">
        <f t="shared" si="65"/>
        <v>128.87322222222221</v>
      </c>
    </row>
    <row r="887" spans="1:15" x14ac:dyDescent="0.25">
      <c r="A887" s="11"/>
      <c r="B887" s="11"/>
      <c r="C887" s="11"/>
      <c r="D887" s="12" t="s">
        <v>16</v>
      </c>
      <c r="E887" s="11"/>
      <c r="F887" s="12"/>
      <c r="G887" s="12"/>
      <c r="H887" s="11"/>
      <c r="I887" s="13">
        <f>+I888</f>
        <v>18000</v>
      </c>
      <c r="J887" s="13">
        <f>+J888</f>
        <v>36800</v>
      </c>
      <c r="K887" s="13">
        <f>+K888</f>
        <v>36800</v>
      </c>
      <c r="L887" s="13">
        <f>+L888</f>
        <v>18000</v>
      </c>
      <c r="M887" s="13">
        <f t="shared" si="63"/>
        <v>48.913043478260867</v>
      </c>
      <c r="N887" s="13">
        <f t="shared" si="64"/>
        <v>48.913043478260867</v>
      </c>
      <c r="O887" s="13">
        <f t="shared" si="65"/>
        <v>100</v>
      </c>
    </row>
    <row r="888" spans="1:15" x14ac:dyDescent="0.25">
      <c r="A888" s="14"/>
      <c r="B888" s="14"/>
      <c r="C888" s="14"/>
      <c r="D888" s="14"/>
      <c r="E888" s="15" t="s">
        <v>164</v>
      </c>
      <c r="F888" s="15" t="s">
        <v>165</v>
      </c>
      <c r="G888" s="15"/>
      <c r="H888" s="14"/>
      <c r="I888" s="16">
        <v>18000</v>
      </c>
      <c r="J888" s="16">
        <v>36800</v>
      </c>
      <c r="K888" s="16">
        <v>36800</v>
      </c>
      <c r="L888" s="16">
        <v>18000</v>
      </c>
      <c r="M888" s="16">
        <f t="shared" si="63"/>
        <v>48.913043478260867</v>
      </c>
      <c r="N888" s="16">
        <f t="shared" si="64"/>
        <v>48.913043478260867</v>
      </c>
      <c r="O888" s="16">
        <f t="shared" si="65"/>
        <v>100</v>
      </c>
    </row>
    <row r="889" spans="1:15" x14ac:dyDescent="0.25">
      <c r="A889" s="11"/>
      <c r="B889" s="11"/>
      <c r="C889" s="11"/>
      <c r="D889" s="12" t="s">
        <v>462</v>
      </c>
      <c r="E889" s="11"/>
      <c r="F889" s="12" t="s">
        <v>463</v>
      </c>
      <c r="G889" s="12" t="s">
        <v>96</v>
      </c>
      <c r="H889" s="11"/>
      <c r="I889" s="13">
        <f>+I890</f>
        <v>0</v>
      </c>
      <c r="J889" s="13">
        <f>+J890</f>
        <v>5200</v>
      </c>
      <c r="K889" s="13">
        <f>+K890</f>
        <v>5200</v>
      </c>
      <c r="L889" s="13">
        <f>+L890</f>
        <v>5197.18</v>
      </c>
      <c r="M889" s="13">
        <f t="shared" si="63"/>
        <v>99.94576923076923</v>
      </c>
      <c r="N889" s="13">
        <f t="shared" si="64"/>
        <v>99.94576923076923</v>
      </c>
      <c r="O889" s="13">
        <f t="shared" si="65"/>
        <v>0</v>
      </c>
    </row>
    <row r="890" spans="1:15" x14ac:dyDescent="0.25">
      <c r="A890" s="14"/>
      <c r="B890" s="14"/>
      <c r="C890" s="14"/>
      <c r="D890" s="14"/>
      <c r="E890" s="15" t="s">
        <v>385</v>
      </c>
      <c r="F890" s="15" t="s">
        <v>386</v>
      </c>
      <c r="G890" s="15"/>
      <c r="H890" s="14"/>
      <c r="I890" s="16">
        <v>0</v>
      </c>
      <c r="J890" s="16">
        <v>5200</v>
      </c>
      <c r="K890" s="16">
        <v>5200</v>
      </c>
      <c r="L890" s="16">
        <v>5197.18</v>
      </c>
      <c r="M890" s="16">
        <f t="shared" si="63"/>
        <v>99.94576923076923</v>
      </c>
      <c r="N890" s="16">
        <f t="shared" si="64"/>
        <v>99.94576923076923</v>
      </c>
      <c r="O890" s="16">
        <f t="shared" si="65"/>
        <v>0</v>
      </c>
    </row>
    <row r="891" spans="1:15" x14ac:dyDescent="0.25">
      <c r="A891" s="8"/>
      <c r="B891" s="8"/>
      <c r="C891" s="9" t="s">
        <v>475</v>
      </c>
      <c r="D891" s="8"/>
      <c r="E891" s="8"/>
      <c r="F891" s="9" t="s">
        <v>476</v>
      </c>
      <c r="G891" s="9"/>
      <c r="H891" s="8"/>
      <c r="I891" s="10">
        <f>+I892+I895</f>
        <v>21231.620000000003</v>
      </c>
      <c r="J891" s="10">
        <f>+J892+J895</f>
        <v>47500</v>
      </c>
      <c r="K891" s="10">
        <f>+K892+K895</f>
        <v>47500</v>
      </c>
      <c r="L891" s="10">
        <f>+L892+L895</f>
        <v>25015.059999999998</v>
      </c>
      <c r="M891" s="10">
        <f t="shared" si="63"/>
        <v>52.663284210526307</v>
      </c>
      <c r="N891" s="10">
        <f t="shared" si="64"/>
        <v>52.663284210526307</v>
      </c>
      <c r="O891" s="10">
        <f t="shared" si="65"/>
        <v>117.81983663987955</v>
      </c>
    </row>
    <row r="892" spans="1:15" x14ac:dyDescent="0.25">
      <c r="A892" s="11"/>
      <c r="B892" s="11"/>
      <c r="C892" s="11"/>
      <c r="D892" s="12" t="s">
        <v>16</v>
      </c>
      <c r="E892" s="11"/>
      <c r="F892" s="12"/>
      <c r="G892" s="12"/>
      <c r="H892" s="11"/>
      <c r="I892" s="13">
        <f>+I893+I894</f>
        <v>2052.11</v>
      </c>
      <c r="J892" s="13">
        <f>+J893+J894</f>
        <v>0</v>
      </c>
      <c r="K892" s="13">
        <f>+K893+K894</f>
        <v>0</v>
      </c>
      <c r="L892" s="13">
        <f>+L893+L894</f>
        <v>0</v>
      </c>
      <c r="M892" s="13">
        <f t="shared" si="63"/>
        <v>0</v>
      </c>
      <c r="N892" s="13">
        <f t="shared" si="64"/>
        <v>0</v>
      </c>
      <c r="O892" s="13">
        <f t="shared" si="65"/>
        <v>0</v>
      </c>
    </row>
    <row r="893" spans="1:15" x14ac:dyDescent="0.25">
      <c r="A893" s="14"/>
      <c r="B893" s="14"/>
      <c r="C893" s="14"/>
      <c r="D893" s="14"/>
      <c r="E893" s="15" t="s">
        <v>17</v>
      </c>
      <c r="F893" s="15" t="s">
        <v>18</v>
      </c>
      <c r="G893" s="15"/>
      <c r="H893" s="14"/>
      <c r="I893" s="16">
        <v>273.32</v>
      </c>
      <c r="J893" s="16">
        <v>0</v>
      </c>
      <c r="K893" s="16">
        <v>0</v>
      </c>
      <c r="L893" s="16">
        <v>0</v>
      </c>
      <c r="M893" s="16">
        <f t="shared" si="63"/>
        <v>0</v>
      </c>
      <c r="N893" s="16">
        <f t="shared" si="64"/>
        <v>0</v>
      </c>
      <c r="O893" s="16">
        <f t="shared" si="65"/>
        <v>0</v>
      </c>
    </row>
    <row r="894" spans="1:15" x14ac:dyDescent="0.25">
      <c r="A894" s="14"/>
      <c r="B894" s="14"/>
      <c r="C894" s="14"/>
      <c r="D894" s="14"/>
      <c r="E894" s="15" t="s">
        <v>227</v>
      </c>
      <c r="F894" s="15" t="s">
        <v>228</v>
      </c>
      <c r="G894" s="15"/>
      <c r="H894" s="14"/>
      <c r="I894" s="16">
        <v>1778.79</v>
      </c>
      <c r="J894" s="16">
        <v>0</v>
      </c>
      <c r="K894" s="16">
        <v>0</v>
      </c>
      <c r="L894" s="16">
        <v>0</v>
      </c>
      <c r="M894" s="16">
        <f t="shared" si="63"/>
        <v>0</v>
      </c>
      <c r="N894" s="16">
        <f t="shared" si="64"/>
        <v>0</v>
      </c>
      <c r="O894" s="16">
        <f t="shared" si="65"/>
        <v>0</v>
      </c>
    </row>
    <row r="895" spans="1:15" x14ac:dyDescent="0.25">
      <c r="A895" s="11"/>
      <c r="B895" s="11"/>
      <c r="C895" s="11"/>
      <c r="D895" s="12" t="s">
        <v>462</v>
      </c>
      <c r="E895" s="11"/>
      <c r="F895" s="12" t="s">
        <v>463</v>
      </c>
      <c r="G895" s="12" t="s">
        <v>96</v>
      </c>
      <c r="H895" s="11"/>
      <c r="I895" s="13">
        <f>+I896+I897+I898+I899+I900+I901</f>
        <v>19179.510000000002</v>
      </c>
      <c r="J895" s="13">
        <f>+J896+J897+J898+J899+J900+J901</f>
        <v>47500</v>
      </c>
      <c r="K895" s="13">
        <f>+K896+K897+K898+K899+K900+K901</f>
        <v>47500</v>
      </c>
      <c r="L895" s="13">
        <f>+L896+L897+L898+L899+L900+L901</f>
        <v>25015.059999999998</v>
      </c>
      <c r="M895" s="13">
        <f t="shared" si="63"/>
        <v>52.663284210526307</v>
      </c>
      <c r="N895" s="13">
        <f t="shared" si="64"/>
        <v>52.663284210526307</v>
      </c>
      <c r="O895" s="13">
        <f t="shared" si="65"/>
        <v>130.42595978729381</v>
      </c>
    </row>
    <row r="896" spans="1:15" x14ac:dyDescent="0.25">
      <c r="A896" s="14"/>
      <c r="B896" s="14"/>
      <c r="C896" s="14"/>
      <c r="D896" s="14"/>
      <c r="E896" s="15" t="s">
        <v>17</v>
      </c>
      <c r="F896" s="15" t="s">
        <v>18</v>
      </c>
      <c r="G896" s="15"/>
      <c r="H896" s="14"/>
      <c r="I896" s="16">
        <v>1195.5999999999999</v>
      </c>
      <c r="J896" s="16">
        <v>3000</v>
      </c>
      <c r="K896" s="16">
        <v>10000</v>
      </c>
      <c r="L896" s="16">
        <v>6980.46</v>
      </c>
      <c r="M896" s="16">
        <f t="shared" si="63"/>
        <v>69.804600000000008</v>
      </c>
      <c r="N896" s="16">
        <f t="shared" si="64"/>
        <v>232.68200000000002</v>
      </c>
      <c r="O896" s="16">
        <f t="shared" si="65"/>
        <v>583.84576781532292</v>
      </c>
    </row>
    <row r="897" spans="1:15" x14ac:dyDescent="0.25">
      <c r="A897" s="14"/>
      <c r="B897" s="14"/>
      <c r="C897" s="14"/>
      <c r="D897" s="14"/>
      <c r="E897" s="15" t="s">
        <v>33</v>
      </c>
      <c r="F897" s="15" t="s">
        <v>34</v>
      </c>
      <c r="G897" s="15"/>
      <c r="H897" s="14"/>
      <c r="I897" s="16">
        <v>2934</v>
      </c>
      <c r="J897" s="16">
        <v>0</v>
      </c>
      <c r="K897" s="16">
        <v>1000</v>
      </c>
      <c r="L897" s="16">
        <v>353.8</v>
      </c>
      <c r="M897" s="16">
        <f t="shared" si="63"/>
        <v>35.380000000000003</v>
      </c>
      <c r="N897" s="16">
        <f t="shared" si="64"/>
        <v>0</v>
      </c>
      <c r="O897" s="16">
        <f t="shared" si="65"/>
        <v>12.058623040218134</v>
      </c>
    </row>
    <row r="898" spans="1:15" x14ac:dyDescent="0.25">
      <c r="A898" s="14"/>
      <c r="B898" s="14"/>
      <c r="C898" s="14"/>
      <c r="D898" s="14"/>
      <c r="E898" s="15" t="s">
        <v>21</v>
      </c>
      <c r="F898" s="15" t="s">
        <v>22</v>
      </c>
      <c r="G898" s="15"/>
      <c r="H898" s="14"/>
      <c r="I898" s="16">
        <v>0</v>
      </c>
      <c r="J898" s="16">
        <v>5000</v>
      </c>
      <c r="K898" s="16">
        <v>6100</v>
      </c>
      <c r="L898" s="16">
        <v>6083.29</v>
      </c>
      <c r="M898" s="16">
        <f t="shared" si="63"/>
        <v>99.726065573770498</v>
      </c>
      <c r="N898" s="16">
        <f t="shared" si="64"/>
        <v>121.6658</v>
      </c>
      <c r="O898" s="16">
        <f t="shared" si="65"/>
        <v>0</v>
      </c>
    </row>
    <row r="899" spans="1:15" x14ac:dyDescent="0.25">
      <c r="A899" s="14"/>
      <c r="B899" s="14"/>
      <c r="C899" s="14"/>
      <c r="D899" s="14"/>
      <c r="E899" s="15" t="s">
        <v>139</v>
      </c>
      <c r="F899" s="15" t="s">
        <v>140</v>
      </c>
      <c r="G899" s="15"/>
      <c r="H899" s="14"/>
      <c r="I899" s="16">
        <v>4049.91</v>
      </c>
      <c r="J899" s="16">
        <v>39500</v>
      </c>
      <c r="K899" s="16">
        <v>17400</v>
      </c>
      <c r="L899" s="16">
        <v>0</v>
      </c>
      <c r="M899" s="16">
        <f t="shared" si="63"/>
        <v>0</v>
      </c>
      <c r="N899" s="16">
        <f t="shared" si="64"/>
        <v>0</v>
      </c>
      <c r="O899" s="16">
        <f t="shared" si="65"/>
        <v>0</v>
      </c>
    </row>
    <row r="900" spans="1:15" x14ac:dyDescent="0.25">
      <c r="A900" s="14"/>
      <c r="B900" s="14"/>
      <c r="C900" s="14"/>
      <c r="D900" s="14"/>
      <c r="E900" s="15" t="s">
        <v>111</v>
      </c>
      <c r="F900" s="15" t="s">
        <v>112</v>
      </c>
      <c r="G900" s="15"/>
      <c r="H900" s="14"/>
      <c r="I900" s="16">
        <v>0</v>
      </c>
      <c r="J900" s="16">
        <v>0</v>
      </c>
      <c r="K900" s="16">
        <v>1000</v>
      </c>
      <c r="L900" s="16">
        <v>427.4</v>
      </c>
      <c r="M900" s="16">
        <f t="shared" si="63"/>
        <v>42.74</v>
      </c>
      <c r="N900" s="16">
        <f t="shared" si="64"/>
        <v>0</v>
      </c>
      <c r="O900" s="16">
        <f t="shared" si="65"/>
        <v>0</v>
      </c>
    </row>
    <row r="901" spans="1:15" x14ac:dyDescent="0.25">
      <c r="A901" s="14"/>
      <c r="B901" s="14"/>
      <c r="C901" s="14"/>
      <c r="D901" s="14"/>
      <c r="E901" s="15" t="s">
        <v>385</v>
      </c>
      <c r="F901" s="15" t="s">
        <v>386</v>
      </c>
      <c r="G901" s="15"/>
      <c r="H901" s="14"/>
      <c r="I901" s="16">
        <v>11000</v>
      </c>
      <c r="J901" s="16">
        <v>0</v>
      </c>
      <c r="K901" s="16">
        <v>12000</v>
      </c>
      <c r="L901" s="16">
        <v>11170.11</v>
      </c>
      <c r="M901" s="16">
        <f t="shared" ref="M901:M964" si="67">IF(K901&lt;&gt;0,L901/K901*100,0)</f>
        <v>93.084249999999997</v>
      </c>
      <c r="N901" s="16">
        <f t="shared" ref="N901:N964" si="68">IF(J901&lt;&gt;0,L901/J901*100,0)</f>
        <v>0</v>
      </c>
      <c r="O901" s="16">
        <f t="shared" ref="O901:O964" si="69">IF(I901&lt;&gt;0,L901/I901*100,0)</f>
        <v>101.54645454545455</v>
      </c>
    </row>
    <row r="902" spans="1:15" x14ac:dyDescent="0.25">
      <c r="A902" s="8"/>
      <c r="B902" s="8"/>
      <c r="C902" s="9" t="s">
        <v>477</v>
      </c>
      <c r="D902" s="8"/>
      <c r="E902" s="8"/>
      <c r="F902" s="9" t="s">
        <v>455</v>
      </c>
      <c r="G902" s="9"/>
      <c r="H902" s="8"/>
      <c r="I902" s="10">
        <f>+I903+I905+I909</f>
        <v>121983.15000000001</v>
      </c>
      <c r="J902" s="10">
        <f>+J903+J905+J909</f>
        <v>112131.84</v>
      </c>
      <c r="K902" s="10">
        <f>+K903+K905+K909</f>
        <v>108131.84</v>
      </c>
      <c r="L902" s="10">
        <f>+L903+L905+L909</f>
        <v>12825.28</v>
      </c>
      <c r="M902" s="10">
        <f t="shared" si="67"/>
        <v>11.860780321503825</v>
      </c>
      <c r="N902" s="10">
        <f t="shared" si="68"/>
        <v>11.437679074917527</v>
      </c>
      <c r="O902" s="10">
        <f t="shared" si="69"/>
        <v>10.513976725473968</v>
      </c>
    </row>
    <row r="903" spans="1:15" x14ac:dyDescent="0.25">
      <c r="A903" s="11"/>
      <c r="B903" s="11"/>
      <c r="C903" s="11"/>
      <c r="D903" s="12" t="s">
        <v>16</v>
      </c>
      <c r="E903" s="11"/>
      <c r="F903" s="12"/>
      <c r="G903" s="12"/>
      <c r="H903" s="11"/>
      <c r="I903" s="13">
        <f>+I904</f>
        <v>7059.09</v>
      </c>
      <c r="J903" s="13">
        <f>+J904</f>
        <v>0</v>
      </c>
      <c r="K903" s="13">
        <f>+K904</f>
        <v>0</v>
      </c>
      <c r="L903" s="13">
        <f>+L904</f>
        <v>0</v>
      </c>
      <c r="M903" s="13">
        <f t="shared" si="67"/>
        <v>0</v>
      </c>
      <c r="N903" s="13">
        <f t="shared" si="68"/>
        <v>0</v>
      </c>
      <c r="O903" s="13">
        <f t="shared" si="69"/>
        <v>0</v>
      </c>
    </row>
    <row r="904" spans="1:15" x14ac:dyDescent="0.25">
      <c r="A904" s="14"/>
      <c r="B904" s="14"/>
      <c r="C904" s="14"/>
      <c r="D904" s="14"/>
      <c r="E904" s="15" t="s">
        <v>227</v>
      </c>
      <c r="F904" s="15" t="s">
        <v>228</v>
      </c>
      <c r="G904" s="15"/>
      <c r="H904" s="14"/>
      <c r="I904" s="16">
        <v>7059.09</v>
      </c>
      <c r="J904" s="16">
        <v>0</v>
      </c>
      <c r="K904" s="16">
        <v>0</v>
      </c>
      <c r="L904" s="16">
        <v>0</v>
      </c>
      <c r="M904" s="16">
        <f t="shared" si="67"/>
        <v>0</v>
      </c>
      <c r="N904" s="16">
        <f t="shared" si="68"/>
        <v>0</v>
      </c>
      <c r="O904" s="16">
        <f t="shared" si="69"/>
        <v>0</v>
      </c>
    </row>
    <row r="905" spans="1:15" x14ac:dyDescent="0.25">
      <c r="A905" s="11"/>
      <c r="B905" s="11"/>
      <c r="C905" s="11"/>
      <c r="D905" s="12" t="s">
        <v>454</v>
      </c>
      <c r="E905" s="11"/>
      <c r="F905" s="12" t="s">
        <v>455</v>
      </c>
      <c r="G905" s="12" t="s">
        <v>96</v>
      </c>
      <c r="H905" s="11"/>
      <c r="I905" s="13">
        <f>+I906+I907+I908</f>
        <v>114924.06000000001</v>
      </c>
      <c r="J905" s="13">
        <f>+J906+J907+J908</f>
        <v>20000</v>
      </c>
      <c r="K905" s="13">
        <f>+K906+K907+K908</f>
        <v>20000</v>
      </c>
      <c r="L905" s="13">
        <f>+L906+L907+L908</f>
        <v>12825.28</v>
      </c>
      <c r="M905" s="13">
        <f t="shared" si="67"/>
        <v>64.126400000000004</v>
      </c>
      <c r="N905" s="13">
        <f t="shared" si="68"/>
        <v>64.126400000000004</v>
      </c>
      <c r="O905" s="13">
        <f t="shared" si="69"/>
        <v>11.159786732212558</v>
      </c>
    </row>
    <row r="906" spans="1:15" x14ac:dyDescent="0.25">
      <c r="A906" s="14"/>
      <c r="B906" s="14"/>
      <c r="C906" s="14"/>
      <c r="D906" s="14"/>
      <c r="E906" s="15" t="s">
        <v>139</v>
      </c>
      <c r="F906" s="15" t="s">
        <v>140</v>
      </c>
      <c r="G906" s="15"/>
      <c r="H906" s="14"/>
      <c r="I906" s="16">
        <v>104212.46</v>
      </c>
      <c r="J906" s="16">
        <v>20000</v>
      </c>
      <c r="K906" s="16">
        <v>6000</v>
      </c>
      <c r="L906" s="16">
        <v>0</v>
      </c>
      <c r="M906" s="16">
        <f t="shared" si="67"/>
        <v>0</v>
      </c>
      <c r="N906" s="16">
        <f t="shared" si="68"/>
        <v>0</v>
      </c>
      <c r="O906" s="16">
        <f t="shared" si="69"/>
        <v>0</v>
      </c>
    </row>
    <row r="907" spans="1:15" x14ac:dyDescent="0.25">
      <c r="A907" s="14"/>
      <c r="B907" s="14"/>
      <c r="C907" s="14"/>
      <c r="D907" s="14"/>
      <c r="E907" s="15" t="s">
        <v>111</v>
      </c>
      <c r="F907" s="15" t="s">
        <v>112</v>
      </c>
      <c r="G907" s="15"/>
      <c r="H907" s="14"/>
      <c r="I907" s="16">
        <v>10711.6</v>
      </c>
      <c r="J907" s="16">
        <v>0</v>
      </c>
      <c r="K907" s="16">
        <v>1000</v>
      </c>
      <c r="L907" s="16">
        <v>804.87</v>
      </c>
      <c r="M907" s="16">
        <f t="shared" si="67"/>
        <v>80.486999999999995</v>
      </c>
      <c r="N907" s="16">
        <f t="shared" si="68"/>
        <v>0</v>
      </c>
      <c r="O907" s="16">
        <f t="shared" si="69"/>
        <v>7.514003510213227</v>
      </c>
    </row>
    <row r="908" spans="1:15" x14ac:dyDescent="0.25">
      <c r="A908" s="14"/>
      <c r="B908" s="14"/>
      <c r="C908" s="14"/>
      <c r="D908" s="14"/>
      <c r="E908" s="15" t="s">
        <v>385</v>
      </c>
      <c r="F908" s="15" t="s">
        <v>386</v>
      </c>
      <c r="G908" s="15"/>
      <c r="H908" s="14"/>
      <c r="I908" s="16">
        <v>0</v>
      </c>
      <c r="J908" s="16">
        <v>0</v>
      </c>
      <c r="K908" s="16">
        <v>13000</v>
      </c>
      <c r="L908" s="16">
        <v>12020.41</v>
      </c>
      <c r="M908" s="16">
        <f t="shared" si="67"/>
        <v>92.464692307692303</v>
      </c>
      <c r="N908" s="16">
        <f t="shared" si="68"/>
        <v>0</v>
      </c>
      <c r="O908" s="16">
        <f t="shared" si="69"/>
        <v>0</v>
      </c>
    </row>
    <row r="909" spans="1:15" x14ac:dyDescent="0.25">
      <c r="A909" s="11"/>
      <c r="B909" s="11"/>
      <c r="C909" s="11"/>
      <c r="D909" s="12" t="s">
        <v>478</v>
      </c>
      <c r="E909" s="11"/>
      <c r="F909" s="12" t="s">
        <v>203</v>
      </c>
      <c r="G909" s="12" t="s">
        <v>96</v>
      </c>
      <c r="H909" s="11"/>
      <c r="I909" s="13">
        <f>+I910</f>
        <v>0</v>
      </c>
      <c r="J909" s="13">
        <f>+J910</f>
        <v>92131.839999999997</v>
      </c>
      <c r="K909" s="13">
        <f>+K910</f>
        <v>88131.839999999997</v>
      </c>
      <c r="L909" s="13">
        <f>+L910</f>
        <v>0</v>
      </c>
      <c r="M909" s="13">
        <f t="shared" si="67"/>
        <v>0</v>
      </c>
      <c r="N909" s="13">
        <f t="shared" si="68"/>
        <v>0</v>
      </c>
      <c r="O909" s="13">
        <f t="shared" si="69"/>
        <v>0</v>
      </c>
    </row>
    <row r="910" spans="1:15" x14ac:dyDescent="0.25">
      <c r="A910" s="14"/>
      <c r="B910" s="14"/>
      <c r="C910" s="14"/>
      <c r="D910" s="14"/>
      <c r="E910" s="15" t="s">
        <v>137</v>
      </c>
      <c r="F910" s="15" t="s">
        <v>138</v>
      </c>
      <c r="G910" s="15"/>
      <c r="H910" s="14"/>
      <c r="I910" s="16">
        <v>0</v>
      </c>
      <c r="J910" s="16">
        <v>92131.839999999997</v>
      </c>
      <c r="K910" s="16">
        <v>88131.839999999997</v>
      </c>
      <c r="L910" s="16">
        <v>0</v>
      </c>
      <c r="M910" s="16">
        <f t="shared" si="67"/>
        <v>0</v>
      </c>
      <c r="N910" s="16">
        <f t="shared" si="68"/>
        <v>0</v>
      </c>
      <c r="O910" s="16">
        <f t="shared" si="69"/>
        <v>0</v>
      </c>
    </row>
    <row r="911" spans="1:15" x14ac:dyDescent="0.25">
      <c r="A911" s="5"/>
      <c r="B911" s="6" t="s">
        <v>479</v>
      </c>
      <c r="C911" s="5"/>
      <c r="D911" s="5"/>
      <c r="E911" s="5"/>
      <c r="F911" s="6" t="s">
        <v>480</v>
      </c>
      <c r="G911" s="6"/>
      <c r="H911" s="5"/>
      <c r="I911" s="7">
        <f>+I912+I916+I919+I922+I926+I929+I932+I937+I940+I943+I946+I953+I956+I959</f>
        <v>605770.84</v>
      </c>
      <c r="J911" s="7">
        <f>+J912+J916+J919+J922+J926+J929+J932+J937+J940+J943+J946+J953+J956+J959</f>
        <v>629851.99</v>
      </c>
      <c r="K911" s="7">
        <f>+K912+K916+K919+K922+K926+K929+K932+K937+K940+K943+K946+K953+K956+K959</f>
        <v>687801.99</v>
      </c>
      <c r="L911" s="7">
        <f>+L912+L916+L919+L922+L926+L929+L932+L937+L940+L943+L946+L953+L956+L959</f>
        <v>656219.31999999995</v>
      </c>
      <c r="M911" s="7">
        <f t="shared" si="67"/>
        <v>95.408174088010412</v>
      </c>
      <c r="N911" s="7">
        <f t="shared" si="68"/>
        <v>104.18627398478174</v>
      </c>
      <c r="O911" s="7">
        <f t="shared" si="69"/>
        <v>108.32798092427163</v>
      </c>
    </row>
    <row r="912" spans="1:15" x14ac:dyDescent="0.25">
      <c r="A912" s="8"/>
      <c r="B912" s="8"/>
      <c r="C912" s="9" t="s">
        <v>481</v>
      </c>
      <c r="D912" s="8"/>
      <c r="E912" s="8"/>
      <c r="F912" s="9" t="s">
        <v>482</v>
      </c>
      <c r="G912" s="9"/>
      <c r="H912" s="8"/>
      <c r="I912" s="10">
        <f>+I913</f>
        <v>419166.44999999995</v>
      </c>
      <c r="J912" s="10">
        <f>+J913</f>
        <v>400000</v>
      </c>
      <c r="K912" s="10">
        <f>+K913</f>
        <v>441000</v>
      </c>
      <c r="L912" s="10">
        <f>+L913</f>
        <v>437420.36</v>
      </c>
      <c r="M912" s="10">
        <f t="shared" si="67"/>
        <v>99.188290249433109</v>
      </c>
      <c r="N912" s="10">
        <f t="shared" si="68"/>
        <v>109.35508999999999</v>
      </c>
      <c r="O912" s="10">
        <f t="shared" si="69"/>
        <v>104.35481179373971</v>
      </c>
    </row>
    <row r="913" spans="1:15" x14ac:dyDescent="0.25">
      <c r="A913" s="11"/>
      <c r="B913" s="11"/>
      <c r="C913" s="11"/>
      <c r="D913" s="12" t="s">
        <v>16</v>
      </c>
      <c r="E913" s="11"/>
      <c r="F913" s="12"/>
      <c r="G913" s="12"/>
      <c r="H913" s="11"/>
      <c r="I913" s="13">
        <f>+I914+I915</f>
        <v>419166.44999999995</v>
      </c>
      <c r="J913" s="13">
        <f>+J914+J915</f>
        <v>400000</v>
      </c>
      <c r="K913" s="13">
        <f>+K914+K915</f>
        <v>441000</v>
      </c>
      <c r="L913" s="13">
        <f>+L914+L915</f>
        <v>437420.36</v>
      </c>
      <c r="M913" s="13">
        <f t="shared" si="67"/>
        <v>99.188290249433109</v>
      </c>
      <c r="N913" s="13">
        <f t="shared" si="68"/>
        <v>109.35508999999999</v>
      </c>
      <c r="O913" s="13">
        <f t="shared" si="69"/>
        <v>104.35481179373971</v>
      </c>
    </row>
    <row r="914" spans="1:15" x14ac:dyDescent="0.25">
      <c r="A914" s="14"/>
      <c r="B914" s="14"/>
      <c r="C914" s="14"/>
      <c r="D914" s="14"/>
      <c r="E914" s="15" t="s">
        <v>25</v>
      </c>
      <c r="F914" s="15" t="s">
        <v>26</v>
      </c>
      <c r="G914" s="15"/>
      <c r="H914" s="14"/>
      <c r="I914" s="16">
        <v>25.73</v>
      </c>
      <c r="J914" s="16">
        <v>1000</v>
      </c>
      <c r="K914" s="16">
        <v>1000</v>
      </c>
      <c r="L914" s="16">
        <v>12.18</v>
      </c>
      <c r="M914" s="16">
        <f t="shared" si="67"/>
        <v>1.218</v>
      </c>
      <c r="N914" s="16">
        <f t="shared" si="68"/>
        <v>1.218</v>
      </c>
      <c r="O914" s="16">
        <f t="shared" si="69"/>
        <v>47.337738048970074</v>
      </c>
    </row>
    <row r="915" spans="1:15" x14ac:dyDescent="0.25">
      <c r="A915" s="14"/>
      <c r="B915" s="14"/>
      <c r="C915" s="14"/>
      <c r="D915" s="14"/>
      <c r="E915" s="15" t="s">
        <v>322</v>
      </c>
      <c r="F915" s="15" t="s">
        <v>323</v>
      </c>
      <c r="G915" s="15"/>
      <c r="H915" s="14"/>
      <c r="I915" s="16">
        <v>419140.72</v>
      </c>
      <c r="J915" s="16">
        <v>399000</v>
      </c>
      <c r="K915" s="16">
        <v>440000</v>
      </c>
      <c r="L915" s="16">
        <v>437408.18</v>
      </c>
      <c r="M915" s="16">
        <f t="shared" si="67"/>
        <v>99.41095</v>
      </c>
      <c r="N915" s="16">
        <f t="shared" si="68"/>
        <v>109.62611027568923</v>
      </c>
      <c r="O915" s="16">
        <f t="shared" si="69"/>
        <v>104.35831192922511</v>
      </c>
    </row>
    <row r="916" spans="1:15" x14ac:dyDescent="0.25">
      <c r="A916" s="8"/>
      <c r="B916" s="8"/>
      <c r="C916" s="9" t="s">
        <v>483</v>
      </c>
      <c r="D916" s="8"/>
      <c r="E916" s="8"/>
      <c r="F916" s="9" t="s">
        <v>484</v>
      </c>
      <c r="G916" s="9"/>
      <c r="H916" s="8"/>
      <c r="I916" s="10">
        <f t="shared" ref="I916:L917" si="70">+I917</f>
        <v>10040.379999999999</v>
      </c>
      <c r="J916" s="10">
        <f t="shared" si="70"/>
        <v>14000</v>
      </c>
      <c r="K916" s="10">
        <f t="shared" si="70"/>
        <v>14000</v>
      </c>
      <c r="L916" s="10">
        <f t="shared" si="70"/>
        <v>9390.74</v>
      </c>
      <c r="M916" s="10">
        <f t="shared" si="67"/>
        <v>67.076714285714289</v>
      </c>
      <c r="N916" s="10">
        <f t="shared" si="68"/>
        <v>67.076714285714289</v>
      </c>
      <c r="O916" s="10">
        <f t="shared" si="69"/>
        <v>93.529726962525331</v>
      </c>
    </row>
    <row r="917" spans="1:15" x14ac:dyDescent="0.25">
      <c r="A917" s="11"/>
      <c r="B917" s="11"/>
      <c r="C917" s="11"/>
      <c r="D917" s="12" t="s">
        <v>16</v>
      </c>
      <c r="E917" s="11"/>
      <c r="F917" s="12"/>
      <c r="G917" s="12"/>
      <c r="H917" s="11"/>
      <c r="I917" s="13">
        <f t="shared" si="70"/>
        <v>10040.379999999999</v>
      </c>
      <c r="J917" s="13">
        <f t="shared" si="70"/>
        <v>14000</v>
      </c>
      <c r="K917" s="13">
        <f t="shared" si="70"/>
        <v>14000</v>
      </c>
      <c r="L917" s="13">
        <f t="shared" si="70"/>
        <v>9390.74</v>
      </c>
      <c r="M917" s="13">
        <f t="shared" si="67"/>
        <v>67.076714285714289</v>
      </c>
      <c r="N917" s="13">
        <f t="shared" si="68"/>
        <v>67.076714285714289</v>
      </c>
      <c r="O917" s="13">
        <f t="shared" si="69"/>
        <v>93.529726962525331</v>
      </c>
    </row>
    <row r="918" spans="1:15" x14ac:dyDescent="0.25">
      <c r="A918" s="14"/>
      <c r="B918" s="14"/>
      <c r="C918" s="14"/>
      <c r="D918" s="14"/>
      <c r="E918" s="15" t="s">
        <v>119</v>
      </c>
      <c r="F918" s="15" t="s">
        <v>120</v>
      </c>
      <c r="G918" s="15"/>
      <c r="H918" s="14"/>
      <c r="I918" s="16">
        <v>10040.379999999999</v>
      </c>
      <c r="J918" s="16">
        <v>14000</v>
      </c>
      <c r="K918" s="16">
        <v>14000</v>
      </c>
      <c r="L918" s="16">
        <v>9390.74</v>
      </c>
      <c r="M918" s="16">
        <f t="shared" si="67"/>
        <v>67.076714285714289</v>
      </c>
      <c r="N918" s="16">
        <f t="shared" si="68"/>
        <v>67.076714285714289</v>
      </c>
      <c r="O918" s="16">
        <f t="shared" si="69"/>
        <v>93.529726962525331</v>
      </c>
    </row>
    <row r="919" spans="1:15" x14ac:dyDescent="0.25">
      <c r="A919" s="8"/>
      <c r="B919" s="8"/>
      <c r="C919" s="9" t="s">
        <v>485</v>
      </c>
      <c r="D919" s="8"/>
      <c r="E919" s="8"/>
      <c r="F919" s="9" t="s">
        <v>486</v>
      </c>
      <c r="G919" s="9"/>
      <c r="H919" s="8"/>
      <c r="I919" s="10">
        <f t="shared" ref="I919:L920" si="71">+I920</f>
        <v>13758</v>
      </c>
      <c r="J919" s="10">
        <f t="shared" si="71"/>
        <v>13758</v>
      </c>
      <c r="K919" s="10">
        <f t="shared" si="71"/>
        <v>13758</v>
      </c>
      <c r="L919" s="10">
        <f t="shared" si="71"/>
        <v>13758</v>
      </c>
      <c r="M919" s="10">
        <f t="shared" si="67"/>
        <v>100</v>
      </c>
      <c r="N919" s="10">
        <f t="shared" si="68"/>
        <v>100</v>
      </c>
      <c r="O919" s="10">
        <f t="shared" si="69"/>
        <v>100</v>
      </c>
    </row>
    <row r="920" spans="1:15" x14ac:dyDescent="0.25">
      <c r="A920" s="11"/>
      <c r="B920" s="11"/>
      <c r="C920" s="11"/>
      <c r="D920" s="12" t="s">
        <v>16</v>
      </c>
      <c r="E920" s="11"/>
      <c r="F920" s="12"/>
      <c r="G920" s="12"/>
      <c r="H920" s="11"/>
      <c r="I920" s="13">
        <f t="shared" si="71"/>
        <v>13758</v>
      </c>
      <c r="J920" s="13">
        <f t="shared" si="71"/>
        <v>13758</v>
      </c>
      <c r="K920" s="13">
        <f t="shared" si="71"/>
        <v>13758</v>
      </c>
      <c r="L920" s="13">
        <f t="shared" si="71"/>
        <v>13758</v>
      </c>
      <c r="M920" s="13">
        <f t="shared" si="67"/>
        <v>100</v>
      </c>
      <c r="N920" s="13">
        <f t="shared" si="68"/>
        <v>100</v>
      </c>
      <c r="O920" s="13">
        <f t="shared" si="69"/>
        <v>100</v>
      </c>
    </row>
    <row r="921" spans="1:15" x14ac:dyDescent="0.25">
      <c r="A921" s="14"/>
      <c r="B921" s="14"/>
      <c r="C921" s="14"/>
      <c r="D921" s="14"/>
      <c r="E921" s="15" t="s">
        <v>164</v>
      </c>
      <c r="F921" s="15" t="s">
        <v>165</v>
      </c>
      <c r="G921" s="15"/>
      <c r="H921" s="14"/>
      <c r="I921" s="16">
        <v>13758</v>
      </c>
      <c r="J921" s="16">
        <v>13758</v>
      </c>
      <c r="K921" s="16">
        <v>13758</v>
      </c>
      <c r="L921" s="16">
        <v>13758</v>
      </c>
      <c r="M921" s="16">
        <f t="shared" si="67"/>
        <v>100</v>
      </c>
      <c r="N921" s="16">
        <f t="shared" si="68"/>
        <v>100</v>
      </c>
      <c r="O921" s="16">
        <f t="shared" si="69"/>
        <v>100</v>
      </c>
    </row>
    <row r="922" spans="1:15" x14ac:dyDescent="0.25">
      <c r="A922" s="8"/>
      <c r="B922" s="8"/>
      <c r="C922" s="9" t="s">
        <v>487</v>
      </c>
      <c r="D922" s="8"/>
      <c r="E922" s="8"/>
      <c r="F922" s="9" t="s">
        <v>488</v>
      </c>
      <c r="G922" s="9"/>
      <c r="H922" s="8"/>
      <c r="I922" s="10">
        <f>+I923</f>
        <v>11400.6</v>
      </c>
      <c r="J922" s="10">
        <f>+J923</f>
        <v>12000</v>
      </c>
      <c r="K922" s="10">
        <f>+K923</f>
        <v>12000</v>
      </c>
      <c r="L922" s="10">
        <f>+L923</f>
        <v>11900.820000000002</v>
      </c>
      <c r="M922" s="10">
        <f t="shared" si="67"/>
        <v>99.173500000000018</v>
      </c>
      <c r="N922" s="10">
        <f t="shared" si="68"/>
        <v>99.173500000000018</v>
      </c>
      <c r="O922" s="10">
        <f t="shared" si="69"/>
        <v>104.38766380716807</v>
      </c>
    </row>
    <row r="923" spans="1:15" x14ac:dyDescent="0.25">
      <c r="A923" s="11"/>
      <c r="B923" s="11"/>
      <c r="C923" s="11"/>
      <c r="D923" s="12" t="s">
        <v>16</v>
      </c>
      <c r="E923" s="11"/>
      <c r="F923" s="12"/>
      <c r="G923" s="12"/>
      <c r="H923" s="11"/>
      <c r="I923" s="13">
        <f>+I924+I925</f>
        <v>11400.6</v>
      </c>
      <c r="J923" s="13">
        <f>+J924+J925</f>
        <v>12000</v>
      </c>
      <c r="K923" s="13">
        <f>+K924+K925</f>
        <v>12000</v>
      </c>
      <c r="L923" s="13">
        <f>+L924+L925</f>
        <v>11900.820000000002</v>
      </c>
      <c r="M923" s="13">
        <f t="shared" si="67"/>
        <v>99.173500000000018</v>
      </c>
      <c r="N923" s="13">
        <f t="shared" si="68"/>
        <v>99.173500000000018</v>
      </c>
      <c r="O923" s="13">
        <f t="shared" si="69"/>
        <v>104.38766380716807</v>
      </c>
    </row>
    <row r="924" spans="1:15" x14ac:dyDescent="0.25">
      <c r="A924" s="14"/>
      <c r="B924" s="14"/>
      <c r="C924" s="14"/>
      <c r="D924" s="14"/>
      <c r="E924" s="15" t="s">
        <v>25</v>
      </c>
      <c r="F924" s="15" t="s">
        <v>26</v>
      </c>
      <c r="G924" s="15"/>
      <c r="H924" s="14"/>
      <c r="I924" s="16">
        <v>402.6</v>
      </c>
      <c r="J924" s="16">
        <v>402.6</v>
      </c>
      <c r="K924" s="16">
        <v>552.6</v>
      </c>
      <c r="L924" s="16">
        <v>536.78</v>
      </c>
      <c r="M924" s="16">
        <f t="shared" si="67"/>
        <v>97.137169743032928</v>
      </c>
      <c r="N924" s="16">
        <f t="shared" si="68"/>
        <v>133.32836562344758</v>
      </c>
      <c r="O924" s="16">
        <f t="shared" si="69"/>
        <v>133.32836562344758</v>
      </c>
    </row>
    <row r="925" spans="1:15" x14ac:dyDescent="0.25">
      <c r="A925" s="14"/>
      <c r="B925" s="14"/>
      <c r="C925" s="14"/>
      <c r="D925" s="14"/>
      <c r="E925" s="15" t="s">
        <v>29</v>
      </c>
      <c r="F925" s="15" t="s">
        <v>30</v>
      </c>
      <c r="G925" s="15"/>
      <c r="H925" s="14"/>
      <c r="I925" s="16">
        <v>10998</v>
      </c>
      <c r="J925" s="16">
        <v>11597.4</v>
      </c>
      <c r="K925" s="16">
        <v>11447.4</v>
      </c>
      <c r="L925" s="16">
        <v>11364.04</v>
      </c>
      <c r="M925" s="16">
        <f t="shared" si="67"/>
        <v>99.271799709977827</v>
      </c>
      <c r="N925" s="16">
        <f t="shared" si="68"/>
        <v>97.987824857295607</v>
      </c>
      <c r="O925" s="16">
        <f t="shared" si="69"/>
        <v>103.32824149845428</v>
      </c>
    </row>
    <row r="926" spans="1:15" x14ac:dyDescent="0.25">
      <c r="A926" s="8"/>
      <c r="B926" s="8"/>
      <c r="C926" s="9" t="s">
        <v>489</v>
      </c>
      <c r="D926" s="8"/>
      <c r="E926" s="8"/>
      <c r="F926" s="9" t="s">
        <v>490</v>
      </c>
      <c r="G926" s="9"/>
      <c r="H926" s="8"/>
      <c r="I926" s="10">
        <f t="shared" ref="I926:L927" si="72">+I927</f>
        <v>2244.8200000000002</v>
      </c>
      <c r="J926" s="10">
        <f t="shared" si="72"/>
        <v>2282.9899999999998</v>
      </c>
      <c r="K926" s="10">
        <f t="shared" si="72"/>
        <v>2282.9899999999998</v>
      </c>
      <c r="L926" s="10">
        <f t="shared" si="72"/>
        <v>2282.98</v>
      </c>
      <c r="M926" s="10">
        <f t="shared" si="67"/>
        <v>99.999561977932458</v>
      </c>
      <c r="N926" s="10">
        <f t="shared" si="68"/>
        <v>99.999561977932458</v>
      </c>
      <c r="O926" s="10">
        <f t="shared" si="69"/>
        <v>101.699913578817</v>
      </c>
    </row>
    <row r="927" spans="1:15" x14ac:dyDescent="0.25">
      <c r="A927" s="11"/>
      <c r="B927" s="11"/>
      <c r="C927" s="11"/>
      <c r="D927" s="12" t="s">
        <v>16</v>
      </c>
      <c r="E927" s="11"/>
      <c r="F927" s="12"/>
      <c r="G927" s="12"/>
      <c r="H927" s="11"/>
      <c r="I927" s="13">
        <f t="shared" si="72"/>
        <v>2244.8200000000002</v>
      </c>
      <c r="J927" s="13">
        <f t="shared" si="72"/>
        <v>2282.9899999999998</v>
      </c>
      <c r="K927" s="13">
        <f t="shared" si="72"/>
        <v>2282.9899999999998</v>
      </c>
      <c r="L927" s="13">
        <f t="shared" si="72"/>
        <v>2282.98</v>
      </c>
      <c r="M927" s="13">
        <f t="shared" si="67"/>
        <v>99.999561977932458</v>
      </c>
      <c r="N927" s="13">
        <f t="shared" si="68"/>
        <v>99.999561977932458</v>
      </c>
      <c r="O927" s="13">
        <f t="shared" si="69"/>
        <v>101.699913578817</v>
      </c>
    </row>
    <row r="928" spans="1:15" x14ac:dyDescent="0.25">
      <c r="A928" s="14"/>
      <c r="B928" s="14"/>
      <c r="C928" s="14"/>
      <c r="D928" s="14"/>
      <c r="E928" s="15" t="s">
        <v>164</v>
      </c>
      <c r="F928" s="15" t="s">
        <v>165</v>
      </c>
      <c r="G928" s="15"/>
      <c r="H928" s="14"/>
      <c r="I928" s="16">
        <v>2244.8200000000002</v>
      </c>
      <c r="J928" s="16">
        <v>2282.9899999999998</v>
      </c>
      <c r="K928" s="16">
        <v>2282.9899999999998</v>
      </c>
      <c r="L928" s="16">
        <v>2282.98</v>
      </c>
      <c r="M928" s="16">
        <f t="shared" si="67"/>
        <v>99.999561977932458</v>
      </c>
      <c r="N928" s="16">
        <f t="shared" si="68"/>
        <v>99.999561977932458</v>
      </c>
      <c r="O928" s="16">
        <f t="shared" si="69"/>
        <v>101.699913578817</v>
      </c>
    </row>
    <row r="929" spans="1:15" x14ac:dyDescent="0.25">
      <c r="A929" s="8"/>
      <c r="B929" s="8"/>
      <c r="C929" s="9" t="s">
        <v>491</v>
      </c>
      <c r="D929" s="8"/>
      <c r="E929" s="8"/>
      <c r="F929" s="9" t="s">
        <v>492</v>
      </c>
      <c r="G929" s="9"/>
      <c r="H929" s="8"/>
      <c r="I929" s="10">
        <f t="shared" ref="I929:L930" si="73">+I930</f>
        <v>14115.06</v>
      </c>
      <c r="J929" s="10">
        <f t="shared" si="73"/>
        <v>15000</v>
      </c>
      <c r="K929" s="10">
        <f t="shared" si="73"/>
        <v>15000</v>
      </c>
      <c r="L929" s="10">
        <f t="shared" si="73"/>
        <v>13794.72</v>
      </c>
      <c r="M929" s="10">
        <f t="shared" si="67"/>
        <v>91.964799999999997</v>
      </c>
      <c r="N929" s="10">
        <f t="shared" si="68"/>
        <v>91.964799999999997</v>
      </c>
      <c r="O929" s="10">
        <f t="shared" si="69"/>
        <v>97.730509115795471</v>
      </c>
    </row>
    <row r="930" spans="1:15" x14ac:dyDescent="0.25">
      <c r="A930" s="11"/>
      <c r="B930" s="11"/>
      <c r="C930" s="11"/>
      <c r="D930" s="12" t="s">
        <v>16</v>
      </c>
      <c r="E930" s="11"/>
      <c r="F930" s="12"/>
      <c r="G930" s="12"/>
      <c r="H930" s="11"/>
      <c r="I930" s="13">
        <f t="shared" si="73"/>
        <v>14115.06</v>
      </c>
      <c r="J930" s="13">
        <f t="shared" si="73"/>
        <v>15000</v>
      </c>
      <c r="K930" s="13">
        <f t="shared" si="73"/>
        <v>15000</v>
      </c>
      <c r="L930" s="13">
        <f t="shared" si="73"/>
        <v>13794.72</v>
      </c>
      <c r="M930" s="13">
        <f t="shared" si="67"/>
        <v>91.964799999999997</v>
      </c>
      <c r="N930" s="13">
        <f t="shared" si="68"/>
        <v>91.964799999999997</v>
      </c>
      <c r="O930" s="13">
        <f t="shared" si="69"/>
        <v>97.730509115795471</v>
      </c>
    </row>
    <row r="931" spans="1:15" x14ac:dyDescent="0.25">
      <c r="A931" s="14"/>
      <c r="B931" s="14"/>
      <c r="C931" s="14"/>
      <c r="D931" s="14"/>
      <c r="E931" s="15" t="s">
        <v>29</v>
      </c>
      <c r="F931" s="15" t="s">
        <v>30</v>
      </c>
      <c r="G931" s="15"/>
      <c r="H931" s="14"/>
      <c r="I931" s="16">
        <v>14115.06</v>
      </c>
      <c r="J931" s="16">
        <v>15000</v>
      </c>
      <c r="K931" s="16">
        <v>15000</v>
      </c>
      <c r="L931" s="16">
        <v>13794.72</v>
      </c>
      <c r="M931" s="16">
        <f t="shared" si="67"/>
        <v>91.964799999999997</v>
      </c>
      <c r="N931" s="16">
        <f t="shared" si="68"/>
        <v>91.964799999999997</v>
      </c>
      <c r="O931" s="16">
        <f t="shared" si="69"/>
        <v>97.730509115795471</v>
      </c>
    </row>
    <row r="932" spans="1:15" x14ac:dyDescent="0.25">
      <c r="A932" s="8"/>
      <c r="B932" s="8"/>
      <c r="C932" s="9" t="s">
        <v>493</v>
      </c>
      <c r="D932" s="8"/>
      <c r="E932" s="8"/>
      <c r="F932" s="9" t="s">
        <v>494</v>
      </c>
      <c r="G932" s="9"/>
      <c r="H932" s="8"/>
      <c r="I932" s="10">
        <f>+I933</f>
        <v>5047</v>
      </c>
      <c r="J932" s="10">
        <f>+J933</f>
        <v>8075</v>
      </c>
      <c r="K932" s="10">
        <f>+K933</f>
        <v>8075</v>
      </c>
      <c r="L932" s="10">
        <f>+L933</f>
        <v>3133.32</v>
      </c>
      <c r="M932" s="10">
        <f t="shared" si="67"/>
        <v>38.802724458204338</v>
      </c>
      <c r="N932" s="10">
        <f t="shared" si="68"/>
        <v>38.802724458204338</v>
      </c>
      <c r="O932" s="10">
        <f t="shared" si="69"/>
        <v>62.082821478105807</v>
      </c>
    </row>
    <row r="933" spans="1:15" x14ac:dyDescent="0.25">
      <c r="A933" s="11"/>
      <c r="B933" s="11"/>
      <c r="C933" s="11"/>
      <c r="D933" s="12" t="s">
        <v>16</v>
      </c>
      <c r="E933" s="11"/>
      <c r="F933" s="12"/>
      <c r="G933" s="12"/>
      <c r="H933" s="11"/>
      <c r="I933" s="13">
        <f>+I934+I935+I936</f>
        <v>5047</v>
      </c>
      <c r="J933" s="13">
        <f>+J934+J935+J936</f>
        <v>8075</v>
      </c>
      <c r="K933" s="13">
        <f>+K934+K935+K936</f>
        <v>8075</v>
      </c>
      <c r="L933" s="13">
        <f>+L934+L935+L936</f>
        <v>3133.32</v>
      </c>
      <c r="M933" s="13">
        <f t="shared" si="67"/>
        <v>38.802724458204338</v>
      </c>
      <c r="N933" s="13">
        <f t="shared" si="68"/>
        <v>38.802724458204338</v>
      </c>
      <c r="O933" s="13">
        <f t="shared" si="69"/>
        <v>62.082821478105807</v>
      </c>
    </row>
    <row r="934" spans="1:15" x14ac:dyDescent="0.25">
      <c r="A934" s="14"/>
      <c r="B934" s="14"/>
      <c r="C934" s="14"/>
      <c r="D934" s="14"/>
      <c r="E934" s="15" t="s">
        <v>322</v>
      </c>
      <c r="F934" s="15" t="s">
        <v>323</v>
      </c>
      <c r="G934" s="15"/>
      <c r="H934" s="14"/>
      <c r="I934" s="16">
        <v>4256.5</v>
      </c>
      <c r="J934" s="16">
        <v>5493.5</v>
      </c>
      <c r="K934" s="16">
        <v>4493.5</v>
      </c>
      <c r="L934" s="16">
        <v>1847.84</v>
      </c>
      <c r="M934" s="16">
        <f t="shared" si="67"/>
        <v>41.122510292644932</v>
      </c>
      <c r="N934" s="16">
        <f t="shared" si="68"/>
        <v>33.636843542368247</v>
      </c>
      <c r="O934" s="16">
        <f t="shared" si="69"/>
        <v>43.412193116410194</v>
      </c>
    </row>
    <row r="935" spans="1:15" x14ac:dyDescent="0.25">
      <c r="A935" s="14"/>
      <c r="B935" s="14"/>
      <c r="C935" s="14"/>
      <c r="D935" s="14"/>
      <c r="E935" s="15" t="s">
        <v>29</v>
      </c>
      <c r="F935" s="15" t="s">
        <v>30</v>
      </c>
      <c r="G935" s="15"/>
      <c r="H935" s="14"/>
      <c r="I935" s="16">
        <v>480</v>
      </c>
      <c r="J935" s="16">
        <v>2480</v>
      </c>
      <c r="K935" s="16">
        <v>2480</v>
      </c>
      <c r="L935" s="16">
        <v>487</v>
      </c>
      <c r="M935" s="16">
        <f t="shared" si="67"/>
        <v>19.637096774193548</v>
      </c>
      <c r="N935" s="16">
        <f t="shared" si="68"/>
        <v>19.637096774193548</v>
      </c>
      <c r="O935" s="16">
        <f t="shared" si="69"/>
        <v>101.45833333333334</v>
      </c>
    </row>
    <row r="936" spans="1:15" x14ac:dyDescent="0.25">
      <c r="A936" s="14"/>
      <c r="B936" s="14"/>
      <c r="C936" s="14"/>
      <c r="D936" s="14"/>
      <c r="E936" s="15" t="s">
        <v>164</v>
      </c>
      <c r="F936" s="15" t="s">
        <v>165</v>
      </c>
      <c r="G936" s="15"/>
      <c r="H936" s="14"/>
      <c r="I936" s="16">
        <v>310.5</v>
      </c>
      <c r="J936" s="16">
        <v>101.5</v>
      </c>
      <c r="K936" s="16">
        <v>1101.5</v>
      </c>
      <c r="L936" s="16">
        <v>798.48</v>
      </c>
      <c r="M936" s="16">
        <f t="shared" si="67"/>
        <v>72.490240581025873</v>
      </c>
      <c r="N936" s="16">
        <f t="shared" si="68"/>
        <v>786.67980295566508</v>
      </c>
      <c r="O936" s="16">
        <f t="shared" si="69"/>
        <v>257.15942028985506</v>
      </c>
    </row>
    <row r="937" spans="1:15" x14ac:dyDescent="0.25">
      <c r="A937" s="8"/>
      <c r="B937" s="8"/>
      <c r="C937" s="9" t="s">
        <v>495</v>
      </c>
      <c r="D937" s="8"/>
      <c r="E937" s="8"/>
      <c r="F937" s="9" t="s">
        <v>496</v>
      </c>
      <c r="G937" s="9"/>
      <c r="H937" s="8"/>
      <c r="I937" s="10">
        <f t="shared" ref="I937:L938" si="74">+I938</f>
        <v>58903.01</v>
      </c>
      <c r="J937" s="10">
        <f t="shared" si="74"/>
        <v>60000</v>
      </c>
      <c r="K937" s="10">
        <f t="shared" si="74"/>
        <v>60000</v>
      </c>
      <c r="L937" s="10">
        <f t="shared" si="74"/>
        <v>59289.68</v>
      </c>
      <c r="M937" s="10">
        <f t="shared" si="67"/>
        <v>98.81613333333334</v>
      </c>
      <c r="N937" s="10">
        <f t="shared" si="68"/>
        <v>98.81613333333334</v>
      </c>
      <c r="O937" s="10">
        <f t="shared" si="69"/>
        <v>100.6564520217218</v>
      </c>
    </row>
    <row r="938" spans="1:15" x14ac:dyDescent="0.25">
      <c r="A938" s="11"/>
      <c r="B938" s="11"/>
      <c r="C938" s="11"/>
      <c r="D938" s="12" t="s">
        <v>16</v>
      </c>
      <c r="E938" s="11"/>
      <c r="F938" s="12"/>
      <c r="G938" s="12"/>
      <c r="H938" s="11"/>
      <c r="I938" s="13">
        <f t="shared" si="74"/>
        <v>58903.01</v>
      </c>
      <c r="J938" s="13">
        <f t="shared" si="74"/>
        <v>60000</v>
      </c>
      <c r="K938" s="13">
        <f t="shared" si="74"/>
        <v>60000</v>
      </c>
      <c r="L938" s="13">
        <f t="shared" si="74"/>
        <v>59289.68</v>
      </c>
      <c r="M938" s="13">
        <f t="shared" si="67"/>
        <v>98.81613333333334</v>
      </c>
      <c r="N938" s="13">
        <f t="shared" si="68"/>
        <v>98.81613333333334</v>
      </c>
      <c r="O938" s="13">
        <f t="shared" si="69"/>
        <v>100.6564520217218</v>
      </c>
    </row>
    <row r="939" spans="1:15" x14ac:dyDescent="0.25">
      <c r="A939" s="14"/>
      <c r="B939" s="14"/>
      <c r="C939" s="14"/>
      <c r="D939" s="14"/>
      <c r="E939" s="15" t="s">
        <v>322</v>
      </c>
      <c r="F939" s="15" t="s">
        <v>323</v>
      </c>
      <c r="G939" s="15"/>
      <c r="H939" s="14"/>
      <c r="I939" s="16">
        <v>58903.01</v>
      </c>
      <c r="J939" s="16">
        <v>60000</v>
      </c>
      <c r="K939" s="16">
        <v>60000</v>
      </c>
      <c r="L939" s="16">
        <v>59289.68</v>
      </c>
      <c r="M939" s="16">
        <f t="shared" si="67"/>
        <v>98.81613333333334</v>
      </c>
      <c r="N939" s="16">
        <f t="shared" si="68"/>
        <v>98.81613333333334</v>
      </c>
      <c r="O939" s="16">
        <f t="shared" si="69"/>
        <v>100.6564520217218</v>
      </c>
    </row>
    <row r="940" spans="1:15" x14ac:dyDescent="0.25">
      <c r="A940" s="8"/>
      <c r="B940" s="8"/>
      <c r="C940" s="9" t="s">
        <v>497</v>
      </c>
      <c r="D940" s="8"/>
      <c r="E940" s="8"/>
      <c r="F940" s="9" t="s">
        <v>498</v>
      </c>
      <c r="G940" s="9"/>
      <c r="H940" s="8"/>
      <c r="I940" s="10">
        <f t="shared" ref="I940:L941" si="75">+I941</f>
        <v>957.82</v>
      </c>
      <c r="J940" s="10">
        <f t="shared" si="75"/>
        <v>5175</v>
      </c>
      <c r="K940" s="10">
        <f t="shared" si="75"/>
        <v>5175</v>
      </c>
      <c r="L940" s="10">
        <f t="shared" si="75"/>
        <v>2868.44</v>
      </c>
      <c r="M940" s="10">
        <f t="shared" si="67"/>
        <v>55.428792270531403</v>
      </c>
      <c r="N940" s="10">
        <f t="shared" si="68"/>
        <v>55.428792270531403</v>
      </c>
      <c r="O940" s="10">
        <f t="shared" si="69"/>
        <v>299.47589317408278</v>
      </c>
    </row>
    <row r="941" spans="1:15" x14ac:dyDescent="0.25">
      <c r="A941" s="11"/>
      <c r="B941" s="11"/>
      <c r="C941" s="11"/>
      <c r="D941" s="12" t="s">
        <v>16</v>
      </c>
      <c r="E941" s="11"/>
      <c r="F941" s="12"/>
      <c r="G941" s="12"/>
      <c r="H941" s="11"/>
      <c r="I941" s="13">
        <f t="shared" si="75"/>
        <v>957.82</v>
      </c>
      <c r="J941" s="13">
        <f t="shared" si="75"/>
        <v>5175</v>
      </c>
      <c r="K941" s="13">
        <f t="shared" si="75"/>
        <v>5175</v>
      </c>
      <c r="L941" s="13">
        <f t="shared" si="75"/>
        <v>2868.44</v>
      </c>
      <c r="M941" s="13">
        <f t="shared" si="67"/>
        <v>55.428792270531403</v>
      </c>
      <c r="N941" s="13">
        <f t="shared" si="68"/>
        <v>55.428792270531403</v>
      </c>
      <c r="O941" s="13">
        <f t="shared" si="69"/>
        <v>299.47589317408278</v>
      </c>
    </row>
    <row r="942" spans="1:15" x14ac:dyDescent="0.25">
      <c r="A942" s="14"/>
      <c r="B942" s="14"/>
      <c r="C942" s="14"/>
      <c r="D942" s="14"/>
      <c r="E942" s="15" t="s">
        <v>17</v>
      </c>
      <c r="F942" s="15" t="s">
        <v>18</v>
      </c>
      <c r="G942" s="15"/>
      <c r="H942" s="14"/>
      <c r="I942" s="16">
        <v>957.82</v>
      </c>
      <c r="J942" s="16">
        <v>5175</v>
      </c>
      <c r="K942" s="16">
        <v>5175</v>
      </c>
      <c r="L942" s="16">
        <v>2868.44</v>
      </c>
      <c r="M942" s="16">
        <f t="shared" si="67"/>
        <v>55.428792270531403</v>
      </c>
      <c r="N942" s="16">
        <f t="shared" si="68"/>
        <v>55.428792270531403</v>
      </c>
      <c r="O942" s="16">
        <f t="shared" si="69"/>
        <v>299.47589317408278</v>
      </c>
    </row>
    <row r="943" spans="1:15" x14ac:dyDescent="0.25">
      <c r="A943" s="8"/>
      <c r="B943" s="8"/>
      <c r="C943" s="9" t="s">
        <v>499</v>
      </c>
      <c r="D943" s="8"/>
      <c r="E943" s="8"/>
      <c r="F943" s="9" t="s">
        <v>500</v>
      </c>
      <c r="G943" s="9"/>
      <c r="H943" s="8"/>
      <c r="I943" s="10">
        <f t="shared" ref="I943:L944" si="76">+I944</f>
        <v>26871</v>
      </c>
      <c r="J943" s="10">
        <f t="shared" si="76"/>
        <v>36000</v>
      </c>
      <c r="K943" s="10">
        <f t="shared" si="76"/>
        <v>52950</v>
      </c>
      <c r="L943" s="10">
        <f t="shared" si="76"/>
        <v>50383.35</v>
      </c>
      <c r="M943" s="10">
        <f t="shared" si="67"/>
        <v>95.152691218130315</v>
      </c>
      <c r="N943" s="10">
        <f t="shared" si="68"/>
        <v>139.95374999999999</v>
      </c>
      <c r="O943" s="10">
        <f t="shared" si="69"/>
        <v>187.50083733392876</v>
      </c>
    </row>
    <row r="944" spans="1:15" x14ac:dyDescent="0.25">
      <c r="A944" s="11"/>
      <c r="B944" s="11"/>
      <c r="C944" s="11"/>
      <c r="D944" s="12" t="s">
        <v>16</v>
      </c>
      <c r="E944" s="11"/>
      <c r="F944" s="12"/>
      <c r="G944" s="12"/>
      <c r="H944" s="11"/>
      <c r="I944" s="13">
        <f t="shared" si="76"/>
        <v>26871</v>
      </c>
      <c r="J944" s="13">
        <f t="shared" si="76"/>
        <v>36000</v>
      </c>
      <c r="K944" s="13">
        <f t="shared" si="76"/>
        <v>52950</v>
      </c>
      <c r="L944" s="13">
        <f t="shared" si="76"/>
        <v>50383.35</v>
      </c>
      <c r="M944" s="13">
        <f t="shared" si="67"/>
        <v>95.152691218130315</v>
      </c>
      <c r="N944" s="13">
        <f t="shared" si="68"/>
        <v>139.95374999999999</v>
      </c>
      <c r="O944" s="13">
        <f t="shared" si="69"/>
        <v>187.50083733392876</v>
      </c>
    </row>
    <row r="945" spans="1:15" x14ac:dyDescent="0.25">
      <c r="A945" s="14"/>
      <c r="B945" s="14"/>
      <c r="C945" s="14"/>
      <c r="D945" s="14"/>
      <c r="E945" s="15" t="s">
        <v>322</v>
      </c>
      <c r="F945" s="15" t="s">
        <v>323</v>
      </c>
      <c r="G945" s="15"/>
      <c r="H945" s="14"/>
      <c r="I945" s="16">
        <v>26871</v>
      </c>
      <c r="J945" s="16">
        <v>36000</v>
      </c>
      <c r="K945" s="16">
        <v>52950</v>
      </c>
      <c r="L945" s="16">
        <v>50383.35</v>
      </c>
      <c r="M945" s="16">
        <f t="shared" si="67"/>
        <v>95.152691218130315</v>
      </c>
      <c r="N945" s="16">
        <f t="shared" si="68"/>
        <v>139.95374999999999</v>
      </c>
      <c r="O945" s="16">
        <f t="shared" si="69"/>
        <v>187.50083733392876</v>
      </c>
    </row>
    <row r="946" spans="1:15" x14ac:dyDescent="0.25">
      <c r="A946" s="8"/>
      <c r="B946" s="8"/>
      <c r="C946" s="9" t="s">
        <v>501</v>
      </c>
      <c r="D946" s="8"/>
      <c r="E946" s="8"/>
      <c r="F946" s="9" t="s">
        <v>502</v>
      </c>
      <c r="G946" s="9"/>
      <c r="H946" s="8"/>
      <c r="I946" s="10">
        <f>+I947</f>
        <v>10184.66</v>
      </c>
      <c r="J946" s="10">
        <f>+J947</f>
        <v>10500</v>
      </c>
      <c r="K946" s="10">
        <f>+K947</f>
        <v>10500</v>
      </c>
      <c r="L946" s="10">
        <f>+L947</f>
        <v>10185.99</v>
      </c>
      <c r="M946" s="10">
        <f t="shared" si="67"/>
        <v>97.009428571428572</v>
      </c>
      <c r="N946" s="10">
        <f t="shared" si="68"/>
        <v>97.009428571428572</v>
      </c>
      <c r="O946" s="10">
        <f t="shared" si="69"/>
        <v>100.01305885518023</v>
      </c>
    </row>
    <row r="947" spans="1:15" x14ac:dyDescent="0.25">
      <c r="A947" s="11"/>
      <c r="B947" s="11"/>
      <c r="C947" s="11"/>
      <c r="D947" s="12" t="s">
        <v>16</v>
      </c>
      <c r="E947" s="11"/>
      <c r="F947" s="12"/>
      <c r="G947" s="12"/>
      <c r="H947" s="11"/>
      <c r="I947" s="13">
        <f>+I948+I949+I950+I951+I952</f>
        <v>10184.66</v>
      </c>
      <c r="J947" s="13">
        <f>+J948+J949+J950+J951+J952</f>
        <v>10500</v>
      </c>
      <c r="K947" s="13">
        <f>+K948+K949+K950+K951+K952</f>
        <v>10500</v>
      </c>
      <c r="L947" s="13">
        <f>+L948+L949+L950+L951+L952</f>
        <v>10185.99</v>
      </c>
      <c r="M947" s="13">
        <f t="shared" si="67"/>
        <v>97.009428571428572</v>
      </c>
      <c r="N947" s="13">
        <f t="shared" si="68"/>
        <v>97.009428571428572</v>
      </c>
      <c r="O947" s="13">
        <f t="shared" si="69"/>
        <v>100.01305885518023</v>
      </c>
    </row>
    <row r="948" spans="1:15" x14ac:dyDescent="0.25">
      <c r="A948" s="14"/>
      <c r="B948" s="14"/>
      <c r="C948" s="14"/>
      <c r="D948" s="14"/>
      <c r="E948" s="15" t="s">
        <v>51</v>
      </c>
      <c r="F948" s="15" t="s">
        <v>52</v>
      </c>
      <c r="G948" s="15"/>
      <c r="H948" s="14"/>
      <c r="I948" s="16">
        <v>779.64</v>
      </c>
      <c r="J948" s="16">
        <v>780</v>
      </c>
      <c r="K948" s="16">
        <v>780</v>
      </c>
      <c r="L948" s="16">
        <v>779.64</v>
      </c>
      <c r="M948" s="16">
        <f t="shared" si="67"/>
        <v>99.953846153846143</v>
      </c>
      <c r="N948" s="16">
        <f t="shared" si="68"/>
        <v>99.953846153846143</v>
      </c>
      <c r="O948" s="16">
        <f t="shared" si="69"/>
        <v>100</v>
      </c>
    </row>
    <row r="949" spans="1:15" x14ac:dyDescent="0.25">
      <c r="A949" s="14"/>
      <c r="B949" s="14"/>
      <c r="C949" s="14"/>
      <c r="D949" s="14"/>
      <c r="E949" s="15" t="s">
        <v>53</v>
      </c>
      <c r="F949" s="15" t="s">
        <v>54</v>
      </c>
      <c r="G949" s="15"/>
      <c r="H949" s="14"/>
      <c r="I949" s="16">
        <v>581.17999999999995</v>
      </c>
      <c r="J949" s="16">
        <v>580</v>
      </c>
      <c r="K949" s="16">
        <v>590</v>
      </c>
      <c r="L949" s="16">
        <v>582.51</v>
      </c>
      <c r="M949" s="16">
        <f t="shared" si="67"/>
        <v>98.730508474576268</v>
      </c>
      <c r="N949" s="16">
        <f t="shared" si="68"/>
        <v>100.43275862068965</v>
      </c>
      <c r="O949" s="16">
        <f t="shared" si="69"/>
        <v>100.22884476410063</v>
      </c>
    </row>
    <row r="950" spans="1:15" x14ac:dyDescent="0.25">
      <c r="A950" s="14"/>
      <c r="B950" s="14"/>
      <c r="C950" s="14"/>
      <c r="D950" s="14"/>
      <c r="E950" s="15" t="s">
        <v>55</v>
      </c>
      <c r="F950" s="15" t="s">
        <v>56</v>
      </c>
      <c r="G950" s="15"/>
      <c r="H950" s="14"/>
      <c r="I950" s="16">
        <v>5.28</v>
      </c>
      <c r="J950" s="16">
        <v>5.5</v>
      </c>
      <c r="K950" s="16">
        <v>5.5</v>
      </c>
      <c r="L950" s="16">
        <v>5.28</v>
      </c>
      <c r="M950" s="16">
        <f t="shared" si="67"/>
        <v>96.000000000000014</v>
      </c>
      <c r="N950" s="16">
        <f t="shared" si="68"/>
        <v>96.000000000000014</v>
      </c>
      <c r="O950" s="16">
        <f t="shared" si="69"/>
        <v>100</v>
      </c>
    </row>
    <row r="951" spans="1:15" x14ac:dyDescent="0.25">
      <c r="A951" s="14"/>
      <c r="B951" s="14"/>
      <c r="C951" s="14"/>
      <c r="D951" s="14"/>
      <c r="E951" s="15" t="s">
        <v>57</v>
      </c>
      <c r="F951" s="15" t="s">
        <v>58</v>
      </c>
      <c r="G951" s="15"/>
      <c r="H951" s="14"/>
      <c r="I951" s="16">
        <v>8.76</v>
      </c>
      <c r="J951" s="16">
        <v>9</v>
      </c>
      <c r="K951" s="16">
        <v>9</v>
      </c>
      <c r="L951" s="16">
        <v>8.76</v>
      </c>
      <c r="M951" s="16">
        <f t="shared" si="67"/>
        <v>97.333333333333329</v>
      </c>
      <c r="N951" s="16">
        <f t="shared" si="68"/>
        <v>97.333333333333329</v>
      </c>
      <c r="O951" s="16">
        <f t="shared" si="69"/>
        <v>100</v>
      </c>
    </row>
    <row r="952" spans="1:15" x14ac:dyDescent="0.25">
      <c r="A952" s="14"/>
      <c r="B952" s="14"/>
      <c r="C952" s="14"/>
      <c r="D952" s="14"/>
      <c r="E952" s="15" t="s">
        <v>322</v>
      </c>
      <c r="F952" s="15" t="s">
        <v>323</v>
      </c>
      <c r="G952" s="15"/>
      <c r="H952" s="14"/>
      <c r="I952" s="16">
        <v>8809.7999999999993</v>
      </c>
      <c r="J952" s="16">
        <v>9125.5</v>
      </c>
      <c r="K952" s="16">
        <v>9115.5</v>
      </c>
      <c r="L952" s="16">
        <v>8809.7999999999993</v>
      </c>
      <c r="M952" s="16">
        <f t="shared" si="67"/>
        <v>96.64637156491689</v>
      </c>
      <c r="N952" s="16">
        <f t="shared" si="68"/>
        <v>96.540463536244587</v>
      </c>
      <c r="O952" s="16">
        <f t="shared" si="69"/>
        <v>100</v>
      </c>
    </row>
    <row r="953" spans="1:15" x14ac:dyDescent="0.25">
      <c r="A953" s="8"/>
      <c r="B953" s="8"/>
      <c r="C953" s="9" t="s">
        <v>503</v>
      </c>
      <c r="D953" s="8"/>
      <c r="E953" s="8"/>
      <c r="F953" s="9" t="s">
        <v>504</v>
      </c>
      <c r="G953" s="9"/>
      <c r="H953" s="8"/>
      <c r="I953" s="10">
        <f t="shared" ref="I953:L954" si="77">+I954</f>
        <v>26840</v>
      </c>
      <c r="J953" s="10">
        <f t="shared" si="77"/>
        <v>34000</v>
      </c>
      <c r="K953" s="10">
        <f t="shared" si="77"/>
        <v>34000</v>
      </c>
      <c r="L953" s="10">
        <f t="shared" si="77"/>
        <v>30360</v>
      </c>
      <c r="M953" s="10">
        <f t="shared" si="67"/>
        <v>89.294117647058826</v>
      </c>
      <c r="N953" s="10">
        <f t="shared" si="68"/>
        <v>89.294117647058826</v>
      </c>
      <c r="O953" s="10">
        <f t="shared" si="69"/>
        <v>113.11475409836065</v>
      </c>
    </row>
    <row r="954" spans="1:15" x14ac:dyDescent="0.25">
      <c r="A954" s="11"/>
      <c r="B954" s="11"/>
      <c r="C954" s="11"/>
      <c r="D954" s="12" t="s">
        <v>16</v>
      </c>
      <c r="E954" s="11"/>
      <c r="F954" s="12"/>
      <c r="G954" s="12"/>
      <c r="H954" s="11"/>
      <c r="I954" s="13">
        <f t="shared" si="77"/>
        <v>26840</v>
      </c>
      <c r="J954" s="13">
        <f t="shared" si="77"/>
        <v>34000</v>
      </c>
      <c r="K954" s="13">
        <f t="shared" si="77"/>
        <v>34000</v>
      </c>
      <c r="L954" s="13">
        <f t="shared" si="77"/>
        <v>30360</v>
      </c>
      <c r="M954" s="13">
        <f t="shared" si="67"/>
        <v>89.294117647058826</v>
      </c>
      <c r="N954" s="13">
        <f t="shared" si="68"/>
        <v>89.294117647058826</v>
      </c>
      <c r="O954" s="13">
        <f t="shared" si="69"/>
        <v>113.11475409836065</v>
      </c>
    </row>
    <row r="955" spans="1:15" x14ac:dyDescent="0.25">
      <c r="A955" s="14"/>
      <c r="B955" s="14"/>
      <c r="C955" s="14"/>
      <c r="D955" s="14"/>
      <c r="E955" s="15" t="s">
        <v>505</v>
      </c>
      <c r="F955" s="15" t="s">
        <v>506</v>
      </c>
      <c r="G955" s="15"/>
      <c r="H955" s="14"/>
      <c r="I955" s="16">
        <v>26840</v>
      </c>
      <c r="J955" s="16">
        <v>34000</v>
      </c>
      <c r="K955" s="16">
        <v>34000</v>
      </c>
      <c r="L955" s="16">
        <v>30360</v>
      </c>
      <c r="M955" s="16">
        <f t="shared" si="67"/>
        <v>89.294117647058826</v>
      </c>
      <c r="N955" s="16">
        <f t="shared" si="68"/>
        <v>89.294117647058826</v>
      </c>
      <c r="O955" s="16">
        <f t="shared" si="69"/>
        <v>113.11475409836065</v>
      </c>
    </row>
    <row r="956" spans="1:15" x14ac:dyDescent="0.25">
      <c r="A956" s="8"/>
      <c r="B956" s="8"/>
      <c r="C956" s="9" t="s">
        <v>507</v>
      </c>
      <c r="D956" s="8"/>
      <c r="E956" s="8"/>
      <c r="F956" s="9" t="s">
        <v>508</v>
      </c>
      <c r="G956" s="9"/>
      <c r="H956" s="8"/>
      <c r="I956" s="10">
        <f t="shared" ref="I956:L957" si="78">+I957</f>
        <v>6242.04</v>
      </c>
      <c r="J956" s="10">
        <f t="shared" si="78"/>
        <v>6311</v>
      </c>
      <c r="K956" s="10">
        <f t="shared" si="78"/>
        <v>6311</v>
      </c>
      <c r="L956" s="10">
        <f t="shared" si="78"/>
        <v>6310.92</v>
      </c>
      <c r="M956" s="10">
        <f t="shared" si="67"/>
        <v>99.998732372048806</v>
      </c>
      <c r="N956" s="10">
        <f t="shared" si="68"/>
        <v>99.998732372048806</v>
      </c>
      <c r="O956" s="10">
        <f t="shared" si="69"/>
        <v>101.10348539900417</v>
      </c>
    </row>
    <row r="957" spans="1:15" x14ac:dyDescent="0.25">
      <c r="A957" s="11"/>
      <c r="B957" s="11"/>
      <c r="C957" s="11"/>
      <c r="D957" s="12" t="s">
        <v>16</v>
      </c>
      <c r="E957" s="11"/>
      <c r="F957" s="12"/>
      <c r="G957" s="12"/>
      <c r="H957" s="11"/>
      <c r="I957" s="13">
        <f t="shared" si="78"/>
        <v>6242.04</v>
      </c>
      <c r="J957" s="13">
        <f t="shared" si="78"/>
        <v>6311</v>
      </c>
      <c r="K957" s="13">
        <f t="shared" si="78"/>
        <v>6311</v>
      </c>
      <c r="L957" s="13">
        <f t="shared" si="78"/>
        <v>6310.92</v>
      </c>
      <c r="M957" s="13">
        <f t="shared" si="67"/>
        <v>99.998732372048806</v>
      </c>
      <c r="N957" s="13">
        <f t="shared" si="68"/>
        <v>99.998732372048806</v>
      </c>
      <c r="O957" s="13">
        <f t="shared" si="69"/>
        <v>101.10348539900417</v>
      </c>
    </row>
    <row r="958" spans="1:15" x14ac:dyDescent="0.25">
      <c r="A958" s="14"/>
      <c r="B958" s="14"/>
      <c r="C958" s="14"/>
      <c r="D958" s="14"/>
      <c r="E958" s="15" t="s">
        <v>29</v>
      </c>
      <c r="F958" s="15" t="s">
        <v>30</v>
      </c>
      <c r="G958" s="15"/>
      <c r="H958" s="14"/>
      <c r="I958" s="16">
        <v>6242.04</v>
      </c>
      <c r="J958" s="16">
        <v>6311</v>
      </c>
      <c r="K958" s="16">
        <v>6311</v>
      </c>
      <c r="L958" s="16">
        <v>6310.92</v>
      </c>
      <c r="M958" s="16">
        <f t="shared" si="67"/>
        <v>99.998732372048806</v>
      </c>
      <c r="N958" s="16">
        <f t="shared" si="68"/>
        <v>99.998732372048806</v>
      </c>
      <c r="O958" s="16">
        <f t="shared" si="69"/>
        <v>101.10348539900417</v>
      </c>
    </row>
    <row r="959" spans="1:15" x14ac:dyDescent="0.25">
      <c r="A959" s="8"/>
      <c r="B959" s="8"/>
      <c r="C959" s="9" t="s">
        <v>509</v>
      </c>
      <c r="D959" s="8"/>
      <c r="E959" s="8"/>
      <c r="F959" s="9" t="s">
        <v>510</v>
      </c>
      <c r="G959" s="9"/>
      <c r="H959" s="8"/>
      <c r="I959" s="10">
        <f>+I960</f>
        <v>0</v>
      </c>
      <c r="J959" s="10">
        <f>+J960</f>
        <v>12750</v>
      </c>
      <c r="K959" s="10">
        <f>+K960</f>
        <v>12750</v>
      </c>
      <c r="L959" s="10">
        <f>+L960</f>
        <v>5140</v>
      </c>
      <c r="M959" s="10">
        <f t="shared" si="67"/>
        <v>40.313725490196077</v>
      </c>
      <c r="N959" s="10">
        <f t="shared" si="68"/>
        <v>40.313725490196077</v>
      </c>
      <c r="O959" s="10">
        <f t="shared" si="69"/>
        <v>0</v>
      </c>
    </row>
    <row r="960" spans="1:15" x14ac:dyDescent="0.25">
      <c r="A960" s="11"/>
      <c r="B960" s="11"/>
      <c r="C960" s="11"/>
      <c r="D960" s="12" t="s">
        <v>16</v>
      </c>
      <c r="E960" s="11"/>
      <c r="F960" s="12"/>
      <c r="G960" s="12"/>
      <c r="H960" s="11"/>
      <c r="I960" s="13">
        <f>+I961+I962+I963+I964</f>
        <v>0</v>
      </c>
      <c r="J960" s="13">
        <f>+J961+J962+J963+J964</f>
        <v>12750</v>
      </c>
      <c r="K960" s="13">
        <f>+K961+K962+K963+K964</f>
        <v>12750</v>
      </c>
      <c r="L960" s="13">
        <f>+L961+L962+L963+L964</f>
        <v>5140</v>
      </c>
      <c r="M960" s="13">
        <f t="shared" si="67"/>
        <v>40.313725490196077</v>
      </c>
      <c r="N960" s="13">
        <f t="shared" si="68"/>
        <v>40.313725490196077</v>
      </c>
      <c r="O960" s="13">
        <f t="shared" si="69"/>
        <v>0</v>
      </c>
    </row>
    <row r="961" spans="1:15" x14ac:dyDescent="0.25">
      <c r="A961" s="14"/>
      <c r="B961" s="14"/>
      <c r="C961" s="14"/>
      <c r="D961" s="14"/>
      <c r="E961" s="15" t="s">
        <v>33</v>
      </c>
      <c r="F961" s="15" t="s">
        <v>34</v>
      </c>
      <c r="G961" s="15"/>
      <c r="H961" s="14"/>
      <c r="I961" s="16">
        <v>0</v>
      </c>
      <c r="J961" s="16">
        <v>0</v>
      </c>
      <c r="K961" s="16">
        <v>2000</v>
      </c>
      <c r="L961" s="16">
        <v>1140</v>
      </c>
      <c r="M961" s="16">
        <f t="shared" si="67"/>
        <v>56.999999999999993</v>
      </c>
      <c r="N961" s="16">
        <f t="shared" si="68"/>
        <v>0</v>
      </c>
      <c r="O961" s="16">
        <f t="shared" si="69"/>
        <v>0</v>
      </c>
    </row>
    <row r="962" spans="1:15" x14ac:dyDescent="0.25">
      <c r="A962" s="14"/>
      <c r="B962" s="14"/>
      <c r="C962" s="14"/>
      <c r="D962" s="14"/>
      <c r="E962" s="15" t="s">
        <v>171</v>
      </c>
      <c r="F962" s="15" t="s">
        <v>172</v>
      </c>
      <c r="G962" s="15"/>
      <c r="H962" s="14"/>
      <c r="I962" s="16">
        <v>0</v>
      </c>
      <c r="J962" s="16">
        <v>2000</v>
      </c>
      <c r="K962" s="16">
        <v>2000</v>
      </c>
      <c r="L962" s="16">
        <v>2000</v>
      </c>
      <c r="M962" s="16">
        <f t="shared" si="67"/>
        <v>100</v>
      </c>
      <c r="N962" s="16">
        <f t="shared" si="68"/>
        <v>100</v>
      </c>
      <c r="O962" s="16">
        <f t="shared" si="69"/>
        <v>0</v>
      </c>
    </row>
    <row r="963" spans="1:15" x14ac:dyDescent="0.25">
      <c r="A963" s="14"/>
      <c r="B963" s="14"/>
      <c r="C963" s="14"/>
      <c r="D963" s="14"/>
      <c r="E963" s="15" t="s">
        <v>29</v>
      </c>
      <c r="F963" s="15" t="s">
        <v>30</v>
      </c>
      <c r="G963" s="15"/>
      <c r="H963" s="14"/>
      <c r="I963" s="16">
        <v>0</v>
      </c>
      <c r="J963" s="16">
        <v>10750</v>
      </c>
      <c r="K963" s="16">
        <v>6750</v>
      </c>
      <c r="L963" s="16">
        <v>0</v>
      </c>
      <c r="M963" s="16">
        <f t="shared" si="67"/>
        <v>0</v>
      </c>
      <c r="N963" s="16">
        <f t="shared" si="68"/>
        <v>0</v>
      </c>
      <c r="O963" s="16">
        <f t="shared" si="69"/>
        <v>0</v>
      </c>
    </row>
    <row r="964" spans="1:15" x14ac:dyDescent="0.25">
      <c r="A964" s="14"/>
      <c r="B964" s="14"/>
      <c r="C964" s="14"/>
      <c r="D964" s="14"/>
      <c r="E964" s="15" t="s">
        <v>164</v>
      </c>
      <c r="F964" s="15" t="s">
        <v>165</v>
      </c>
      <c r="G964" s="15"/>
      <c r="H964" s="14"/>
      <c r="I964" s="16">
        <v>0</v>
      </c>
      <c r="J964" s="16">
        <v>0</v>
      </c>
      <c r="K964" s="16">
        <v>2000</v>
      </c>
      <c r="L964" s="16">
        <v>2000</v>
      </c>
      <c r="M964" s="16">
        <f t="shared" si="67"/>
        <v>100</v>
      </c>
      <c r="N964" s="16">
        <f t="shared" si="68"/>
        <v>0</v>
      </c>
      <c r="O964" s="16">
        <f t="shared" si="69"/>
        <v>0</v>
      </c>
    </row>
    <row r="965" spans="1:15" x14ac:dyDescent="0.25">
      <c r="A965" s="5"/>
      <c r="B965" s="6" t="s">
        <v>511</v>
      </c>
      <c r="C965" s="5"/>
      <c r="D965" s="5"/>
      <c r="E965" s="5"/>
      <c r="F965" s="6" t="s">
        <v>512</v>
      </c>
      <c r="G965" s="6"/>
      <c r="H965" s="5"/>
      <c r="I965" s="7">
        <f t="shared" ref="I965:L967" si="79">+I966</f>
        <v>0</v>
      </c>
      <c r="J965" s="7">
        <f t="shared" si="79"/>
        <v>95000</v>
      </c>
      <c r="K965" s="7">
        <f t="shared" si="79"/>
        <v>94000</v>
      </c>
      <c r="L965" s="7">
        <f t="shared" si="79"/>
        <v>69942.41</v>
      </c>
      <c r="M965" s="7">
        <f t="shared" ref="M965:M1028" si="80">IF(K965&lt;&gt;0,L965/K965*100,0)</f>
        <v>74.406819148936179</v>
      </c>
      <c r="N965" s="7">
        <f t="shared" ref="N965:N1028" si="81">IF(J965&lt;&gt;0,L965/J965*100,0)</f>
        <v>73.62358947368422</v>
      </c>
      <c r="O965" s="7">
        <f t="shared" ref="O965:O1028" si="82">IF(I965&lt;&gt;0,L965/I965*100,0)</f>
        <v>0</v>
      </c>
    </row>
    <row r="966" spans="1:15" x14ac:dyDescent="0.25">
      <c r="A966" s="8"/>
      <c r="B966" s="8"/>
      <c r="C966" s="9" t="s">
        <v>513</v>
      </c>
      <c r="D966" s="8"/>
      <c r="E966" s="8"/>
      <c r="F966" s="9" t="s">
        <v>514</v>
      </c>
      <c r="G966" s="9"/>
      <c r="H966" s="8"/>
      <c r="I966" s="10">
        <f t="shared" si="79"/>
        <v>0</v>
      </c>
      <c r="J966" s="10">
        <f t="shared" si="79"/>
        <v>95000</v>
      </c>
      <c r="K966" s="10">
        <f t="shared" si="79"/>
        <v>94000</v>
      </c>
      <c r="L966" s="10">
        <f t="shared" si="79"/>
        <v>69942.41</v>
      </c>
      <c r="M966" s="10">
        <f t="shared" si="80"/>
        <v>74.406819148936179</v>
      </c>
      <c r="N966" s="10">
        <f t="shared" si="81"/>
        <v>73.62358947368422</v>
      </c>
      <c r="O966" s="10">
        <f t="shared" si="82"/>
        <v>0</v>
      </c>
    </row>
    <row r="967" spans="1:15" x14ac:dyDescent="0.25">
      <c r="A967" s="11"/>
      <c r="B967" s="11"/>
      <c r="C967" s="11"/>
      <c r="D967" s="12" t="s">
        <v>16</v>
      </c>
      <c r="E967" s="11"/>
      <c r="F967" s="12"/>
      <c r="G967" s="12"/>
      <c r="H967" s="11"/>
      <c r="I967" s="13">
        <f t="shared" si="79"/>
        <v>0</v>
      </c>
      <c r="J967" s="13">
        <f t="shared" si="79"/>
        <v>95000</v>
      </c>
      <c r="K967" s="13">
        <f t="shared" si="79"/>
        <v>94000</v>
      </c>
      <c r="L967" s="13">
        <f t="shared" si="79"/>
        <v>69942.41</v>
      </c>
      <c r="M967" s="13">
        <f t="shared" si="80"/>
        <v>74.406819148936179</v>
      </c>
      <c r="N967" s="13">
        <f t="shared" si="81"/>
        <v>73.62358947368422</v>
      </c>
      <c r="O967" s="13">
        <f t="shared" si="82"/>
        <v>0</v>
      </c>
    </row>
    <row r="968" spans="1:15" x14ac:dyDescent="0.25">
      <c r="A968" s="14"/>
      <c r="B968" s="14"/>
      <c r="C968" s="14"/>
      <c r="D968" s="14"/>
      <c r="E968" s="15" t="s">
        <v>227</v>
      </c>
      <c r="F968" s="15" t="s">
        <v>228</v>
      </c>
      <c r="G968" s="15"/>
      <c r="H968" s="14"/>
      <c r="I968" s="16">
        <v>0</v>
      </c>
      <c r="J968" s="16">
        <v>95000</v>
      </c>
      <c r="K968" s="16">
        <v>94000</v>
      </c>
      <c r="L968" s="16">
        <v>69942.41</v>
      </c>
      <c r="M968" s="16">
        <f t="shared" si="80"/>
        <v>74.406819148936179</v>
      </c>
      <c r="N968" s="16">
        <f t="shared" si="81"/>
        <v>73.62358947368422</v>
      </c>
      <c r="O968" s="16">
        <f t="shared" si="82"/>
        <v>0</v>
      </c>
    </row>
    <row r="969" spans="1:15" x14ac:dyDescent="0.25">
      <c r="A969" s="5"/>
      <c r="B969" s="6" t="s">
        <v>515</v>
      </c>
      <c r="C969" s="5"/>
      <c r="D969" s="5"/>
      <c r="E969" s="5"/>
      <c r="F969" s="6" t="s">
        <v>516</v>
      </c>
      <c r="G969" s="6"/>
      <c r="H969" s="5"/>
      <c r="I969" s="7">
        <f>+I970+I973</f>
        <v>161761.51</v>
      </c>
      <c r="J969" s="7">
        <f>+J970+J973</f>
        <v>185530</v>
      </c>
      <c r="K969" s="7">
        <f>+K970+K973</f>
        <v>186530</v>
      </c>
      <c r="L969" s="7">
        <f>+L970+L973</f>
        <v>169550.57</v>
      </c>
      <c r="M969" s="7">
        <f t="shared" si="80"/>
        <v>90.897212244679153</v>
      </c>
      <c r="N969" s="7">
        <f t="shared" si="81"/>
        <v>91.387144936128934</v>
      </c>
      <c r="O969" s="7">
        <f t="shared" si="82"/>
        <v>104.81515040258959</v>
      </c>
    </row>
    <row r="970" spans="1:15" x14ac:dyDescent="0.25">
      <c r="A970" s="8"/>
      <c r="B970" s="8"/>
      <c r="C970" s="9" t="s">
        <v>517</v>
      </c>
      <c r="D970" s="8"/>
      <c r="E970" s="8"/>
      <c r="F970" s="9" t="s">
        <v>518</v>
      </c>
      <c r="G970" s="9"/>
      <c r="H970" s="8"/>
      <c r="I970" s="10">
        <f t="shared" ref="I970:L971" si="83">+I971</f>
        <v>118065</v>
      </c>
      <c r="J970" s="10">
        <f t="shared" si="83"/>
        <v>122000</v>
      </c>
      <c r="K970" s="10">
        <f t="shared" si="83"/>
        <v>123000</v>
      </c>
      <c r="L970" s="10">
        <f t="shared" si="83"/>
        <v>122865.56</v>
      </c>
      <c r="M970" s="10">
        <f t="shared" si="80"/>
        <v>99.890699186991867</v>
      </c>
      <c r="N970" s="10">
        <f t="shared" si="81"/>
        <v>100.70947540983606</v>
      </c>
      <c r="O970" s="10">
        <f t="shared" si="82"/>
        <v>104.06603142336847</v>
      </c>
    </row>
    <row r="971" spans="1:15" x14ac:dyDescent="0.25">
      <c r="A971" s="11"/>
      <c r="B971" s="11"/>
      <c r="C971" s="11"/>
      <c r="D971" s="12" t="s">
        <v>16</v>
      </c>
      <c r="E971" s="11"/>
      <c r="F971" s="12"/>
      <c r="G971" s="12"/>
      <c r="H971" s="11"/>
      <c r="I971" s="13">
        <f t="shared" si="83"/>
        <v>118065</v>
      </c>
      <c r="J971" s="13">
        <f t="shared" si="83"/>
        <v>122000</v>
      </c>
      <c r="K971" s="13">
        <f t="shared" si="83"/>
        <v>123000</v>
      </c>
      <c r="L971" s="13">
        <f t="shared" si="83"/>
        <v>122865.56</v>
      </c>
      <c r="M971" s="13">
        <f t="shared" si="80"/>
        <v>99.890699186991867</v>
      </c>
      <c r="N971" s="13">
        <f t="shared" si="81"/>
        <v>100.70947540983606</v>
      </c>
      <c r="O971" s="13">
        <f t="shared" si="82"/>
        <v>104.06603142336847</v>
      </c>
    </row>
    <row r="972" spans="1:15" x14ac:dyDescent="0.25">
      <c r="A972" s="14"/>
      <c r="B972" s="14"/>
      <c r="C972" s="14"/>
      <c r="D972" s="14"/>
      <c r="E972" s="15" t="s">
        <v>519</v>
      </c>
      <c r="F972" s="15" t="s">
        <v>520</v>
      </c>
      <c r="G972" s="15"/>
      <c r="H972" s="14"/>
      <c r="I972" s="16">
        <v>118065</v>
      </c>
      <c r="J972" s="16">
        <v>122000</v>
      </c>
      <c r="K972" s="16">
        <v>123000</v>
      </c>
      <c r="L972" s="16">
        <v>122865.56</v>
      </c>
      <c r="M972" s="16">
        <f t="shared" si="80"/>
        <v>99.890699186991867</v>
      </c>
      <c r="N972" s="16">
        <f t="shared" si="81"/>
        <v>100.70947540983606</v>
      </c>
      <c r="O972" s="16">
        <f t="shared" si="82"/>
        <v>104.06603142336847</v>
      </c>
    </row>
    <row r="973" spans="1:15" x14ac:dyDescent="0.25">
      <c r="A973" s="8"/>
      <c r="B973" s="8"/>
      <c r="C973" s="9" t="s">
        <v>521</v>
      </c>
      <c r="D973" s="8"/>
      <c r="E973" s="8"/>
      <c r="F973" s="9" t="s">
        <v>522</v>
      </c>
      <c r="G973" s="9"/>
      <c r="H973" s="8"/>
      <c r="I973" s="10">
        <f>+I974</f>
        <v>43696.51</v>
      </c>
      <c r="J973" s="10">
        <f>+J974</f>
        <v>63530</v>
      </c>
      <c r="K973" s="10">
        <f>+K974</f>
        <v>63530</v>
      </c>
      <c r="L973" s="10">
        <f>+L974</f>
        <v>46685.01</v>
      </c>
      <c r="M973" s="10">
        <f t="shared" si="80"/>
        <v>73.484983472375248</v>
      </c>
      <c r="N973" s="10">
        <f t="shared" si="81"/>
        <v>73.484983472375248</v>
      </c>
      <c r="O973" s="10">
        <f t="shared" si="82"/>
        <v>106.83921896737291</v>
      </c>
    </row>
    <row r="974" spans="1:15" x14ac:dyDescent="0.25">
      <c r="A974" s="11"/>
      <c r="B974" s="11"/>
      <c r="C974" s="11"/>
      <c r="D974" s="12" t="s">
        <v>16</v>
      </c>
      <c r="E974" s="11"/>
      <c r="F974" s="12"/>
      <c r="G974" s="12"/>
      <c r="H974" s="11"/>
      <c r="I974" s="13">
        <f>+I975+I976+I977+I978+I979+I980+I981+I982+I983+I984+I985</f>
        <v>43696.51</v>
      </c>
      <c r="J974" s="13">
        <f>+J975+J976+J977+J978+J979+J980+J981+J982+J983+J984+J985</f>
        <v>63530</v>
      </c>
      <c r="K974" s="13">
        <f>+K975+K976+K977+K978+K979+K980+K981+K982+K983+K984+K985</f>
        <v>63530</v>
      </c>
      <c r="L974" s="13">
        <f>+L975+L976+L977+L978+L979+L980+L981+L982+L983+L984+L985</f>
        <v>46685.01</v>
      </c>
      <c r="M974" s="13">
        <f t="shared" si="80"/>
        <v>73.484983472375248</v>
      </c>
      <c r="N974" s="13">
        <f t="shared" si="81"/>
        <v>73.484983472375248</v>
      </c>
      <c r="O974" s="13">
        <f t="shared" si="82"/>
        <v>106.83921896737291</v>
      </c>
    </row>
    <row r="975" spans="1:15" x14ac:dyDescent="0.25">
      <c r="A975" s="14"/>
      <c r="B975" s="14"/>
      <c r="C975" s="14"/>
      <c r="D975" s="14"/>
      <c r="E975" s="15" t="s">
        <v>17</v>
      </c>
      <c r="F975" s="15" t="s">
        <v>18</v>
      </c>
      <c r="G975" s="15"/>
      <c r="H975" s="14"/>
      <c r="I975" s="16">
        <v>5128.47</v>
      </c>
      <c r="J975" s="16">
        <v>1000</v>
      </c>
      <c r="K975" s="16">
        <v>6000</v>
      </c>
      <c r="L975" s="16">
        <v>5565.97</v>
      </c>
      <c r="M975" s="16">
        <f t="shared" si="80"/>
        <v>92.766166666666678</v>
      </c>
      <c r="N975" s="16">
        <f t="shared" si="81"/>
        <v>556.59699999999998</v>
      </c>
      <c r="O975" s="16">
        <f t="shared" si="82"/>
        <v>108.53080938369533</v>
      </c>
    </row>
    <row r="976" spans="1:15" x14ac:dyDescent="0.25">
      <c r="A976" s="14"/>
      <c r="B976" s="14"/>
      <c r="C976" s="14"/>
      <c r="D976" s="14"/>
      <c r="E976" s="15" t="s">
        <v>70</v>
      </c>
      <c r="F976" s="15" t="s">
        <v>71</v>
      </c>
      <c r="G976" s="15"/>
      <c r="H976" s="14"/>
      <c r="I976" s="16">
        <v>699.55</v>
      </c>
      <c r="J976" s="16">
        <v>1000</v>
      </c>
      <c r="K976" s="16">
        <v>1000</v>
      </c>
      <c r="L976" s="16">
        <v>935</v>
      </c>
      <c r="M976" s="16">
        <f t="shared" si="80"/>
        <v>93.5</v>
      </c>
      <c r="N976" s="16">
        <f t="shared" si="81"/>
        <v>93.5</v>
      </c>
      <c r="O976" s="16">
        <f t="shared" si="82"/>
        <v>133.65735115431349</v>
      </c>
    </row>
    <row r="977" spans="1:15" x14ac:dyDescent="0.25">
      <c r="A977" s="14"/>
      <c r="B977" s="14"/>
      <c r="C977" s="14"/>
      <c r="D977" s="14"/>
      <c r="E977" s="15" t="s">
        <v>21</v>
      </c>
      <c r="F977" s="15" t="s">
        <v>22</v>
      </c>
      <c r="G977" s="15"/>
      <c r="H977" s="14"/>
      <c r="I977" s="16">
        <v>4670.01</v>
      </c>
      <c r="J977" s="16">
        <v>4000</v>
      </c>
      <c r="K977" s="16">
        <v>5000</v>
      </c>
      <c r="L977" s="16">
        <v>4805.2</v>
      </c>
      <c r="M977" s="16">
        <f t="shared" si="80"/>
        <v>96.103999999999999</v>
      </c>
      <c r="N977" s="16">
        <f t="shared" si="81"/>
        <v>120.13000000000001</v>
      </c>
      <c r="O977" s="16">
        <f t="shared" si="82"/>
        <v>102.89485461487233</v>
      </c>
    </row>
    <row r="978" spans="1:15" x14ac:dyDescent="0.25">
      <c r="A978" s="14"/>
      <c r="B978" s="14"/>
      <c r="C978" s="14"/>
      <c r="D978" s="14"/>
      <c r="E978" s="15" t="s">
        <v>23</v>
      </c>
      <c r="F978" s="15" t="s">
        <v>24</v>
      </c>
      <c r="G978" s="15"/>
      <c r="H978" s="14"/>
      <c r="I978" s="16">
        <v>600</v>
      </c>
      <c r="J978" s="16">
        <v>0</v>
      </c>
      <c r="K978" s="16">
        <v>1000</v>
      </c>
      <c r="L978" s="16">
        <v>450</v>
      </c>
      <c r="M978" s="16">
        <f t="shared" si="80"/>
        <v>45</v>
      </c>
      <c r="N978" s="16">
        <f t="shared" si="81"/>
        <v>0</v>
      </c>
      <c r="O978" s="16">
        <f t="shared" si="82"/>
        <v>75</v>
      </c>
    </row>
    <row r="979" spans="1:15" x14ac:dyDescent="0.25">
      <c r="A979" s="14"/>
      <c r="B979" s="14"/>
      <c r="C979" s="14"/>
      <c r="D979" s="14"/>
      <c r="E979" s="15" t="s">
        <v>25</v>
      </c>
      <c r="F979" s="15" t="s">
        <v>26</v>
      </c>
      <c r="G979" s="15"/>
      <c r="H979" s="14"/>
      <c r="I979" s="16">
        <v>842.68</v>
      </c>
      <c r="J979" s="16">
        <v>100</v>
      </c>
      <c r="K979" s="16">
        <v>2600</v>
      </c>
      <c r="L979" s="16">
        <v>2378.61</v>
      </c>
      <c r="M979" s="16">
        <f t="shared" si="80"/>
        <v>91.484999999999999</v>
      </c>
      <c r="N979" s="16">
        <f t="shared" si="81"/>
        <v>2378.61</v>
      </c>
      <c r="O979" s="16">
        <f t="shared" si="82"/>
        <v>282.26729007452417</v>
      </c>
    </row>
    <row r="980" spans="1:15" x14ac:dyDescent="0.25">
      <c r="A980" s="14"/>
      <c r="B980" s="14"/>
      <c r="C980" s="14"/>
      <c r="D980" s="14"/>
      <c r="E980" s="15" t="s">
        <v>519</v>
      </c>
      <c r="F980" s="15" t="s">
        <v>520</v>
      </c>
      <c r="G980" s="15"/>
      <c r="H980" s="14"/>
      <c r="I980" s="16">
        <v>0</v>
      </c>
      <c r="J980" s="16">
        <v>34430</v>
      </c>
      <c r="K980" s="16">
        <v>14830</v>
      </c>
      <c r="L980" s="16">
        <v>0</v>
      </c>
      <c r="M980" s="16">
        <f t="shared" si="80"/>
        <v>0</v>
      </c>
      <c r="N980" s="16">
        <f t="shared" si="81"/>
        <v>0</v>
      </c>
      <c r="O980" s="16">
        <f t="shared" si="82"/>
        <v>0</v>
      </c>
    </row>
    <row r="981" spans="1:15" x14ac:dyDescent="0.25">
      <c r="A981" s="14"/>
      <c r="B981" s="14"/>
      <c r="C981" s="14"/>
      <c r="D981" s="14"/>
      <c r="E981" s="15" t="s">
        <v>322</v>
      </c>
      <c r="F981" s="15" t="s">
        <v>323</v>
      </c>
      <c r="G981" s="15"/>
      <c r="H981" s="14"/>
      <c r="I981" s="16">
        <v>640</v>
      </c>
      <c r="J981" s="16">
        <v>2000</v>
      </c>
      <c r="K981" s="16">
        <v>2500</v>
      </c>
      <c r="L981" s="16">
        <v>2366.66</v>
      </c>
      <c r="M981" s="16">
        <f t="shared" si="80"/>
        <v>94.666399999999996</v>
      </c>
      <c r="N981" s="16">
        <f t="shared" si="81"/>
        <v>118.333</v>
      </c>
      <c r="O981" s="16">
        <f t="shared" si="82"/>
        <v>369.79062499999998</v>
      </c>
    </row>
    <row r="982" spans="1:15" x14ac:dyDescent="0.25">
      <c r="A982" s="14"/>
      <c r="B982" s="14"/>
      <c r="C982" s="14"/>
      <c r="D982" s="14"/>
      <c r="E982" s="15" t="s">
        <v>29</v>
      </c>
      <c r="F982" s="15" t="s">
        <v>30</v>
      </c>
      <c r="G982" s="15"/>
      <c r="H982" s="14"/>
      <c r="I982" s="16">
        <v>28588</v>
      </c>
      <c r="J982" s="16">
        <v>20000</v>
      </c>
      <c r="K982" s="16">
        <v>26100</v>
      </c>
      <c r="L982" s="16">
        <v>26026.6</v>
      </c>
      <c r="M982" s="16">
        <f t="shared" si="80"/>
        <v>99.718773946360145</v>
      </c>
      <c r="N982" s="16">
        <f t="shared" si="81"/>
        <v>130.13299999999998</v>
      </c>
      <c r="O982" s="16">
        <f t="shared" si="82"/>
        <v>91.040296627955783</v>
      </c>
    </row>
    <row r="983" spans="1:15" x14ac:dyDescent="0.25">
      <c r="A983" s="14"/>
      <c r="B983" s="14"/>
      <c r="C983" s="14"/>
      <c r="D983" s="14"/>
      <c r="E983" s="15" t="s">
        <v>164</v>
      </c>
      <c r="F983" s="15" t="s">
        <v>165</v>
      </c>
      <c r="G983" s="15"/>
      <c r="H983" s="14"/>
      <c r="I983" s="16">
        <v>100</v>
      </c>
      <c r="J983" s="16">
        <v>1000</v>
      </c>
      <c r="K983" s="16">
        <v>1000</v>
      </c>
      <c r="L983" s="16">
        <v>740</v>
      </c>
      <c r="M983" s="16">
        <f t="shared" si="80"/>
        <v>74</v>
      </c>
      <c r="N983" s="16">
        <f t="shared" si="81"/>
        <v>74</v>
      </c>
      <c r="O983" s="16">
        <f t="shared" si="82"/>
        <v>740</v>
      </c>
    </row>
    <row r="984" spans="1:15" x14ac:dyDescent="0.25">
      <c r="A984" s="14"/>
      <c r="B984" s="14"/>
      <c r="C984" s="14"/>
      <c r="D984" s="14"/>
      <c r="E984" s="15" t="s">
        <v>63</v>
      </c>
      <c r="F984" s="15" t="s">
        <v>64</v>
      </c>
      <c r="G984" s="15"/>
      <c r="H984" s="14"/>
      <c r="I984" s="16">
        <v>2427.8000000000002</v>
      </c>
      <c r="J984" s="16">
        <v>0</v>
      </c>
      <c r="K984" s="16">
        <v>0</v>
      </c>
      <c r="L984" s="16">
        <v>0</v>
      </c>
      <c r="M984" s="16">
        <f t="shared" si="80"/>
        <v>0</v>
      </c>
      <c r="N984" s="16">
        <f t="shared" si="81"/>
        <v>0</v>
      </c>
      <c r="O984" s="16">
        <f t="shared" si="82"/>
        <v>0</v>
      </c>
    </row>
    <row r="985" spans="1:15" x14ac:dyDescent="0.25">
      <c r="A985" s="14"/>
      <c r="B985" s="14"/>
      <c r="C985" s="14"/>
      <c r="D985" s="14"/>
      <c r="E985" s="15" t="s">
        <v>137</v>
      </c>
      <c r="F985" s="15" t="s">
        <v>138</v>
      </c>
      <c r="G985" s="15"/>
      <c r="H985" s="14"/>
      <c r="I985" s="16">
        <v>0</v>
      </c>
      <c r="J985" s="16">
        <v>0</v>
      </c>
      <c r="K985" s="16">
        <v>3500</v>
      </c>
      <c r="L985" s="16">
        <v>3416.97</v>
      </c>
      <c r="M985" s="16">
        <f t="shared" si="80"/>
        <v>97.627714285714291</v>
      </c>
      <c r="N985" s="16">
        <f t="shared" si="81"/>
        <v>0</v>
      </c>
      <c r="O985" s="16">
        <f t="shared" si="82"/>
        <v>0</v>
      </c>
    </row>
    <row r="986" spans="1:15" x14ac:dyDescent="0.25">
      <c r="A986" s="2" t="s">
        <v>523</v>
      </c>
      <c r="B986" s="3"/>
      <c r="C986" s="3"/>
      <c r="D986" s="3"/>
      <c r="E986" s="3"/>
      <c r="F986" s="2" t="s">
        <v>524</v>
      </c>
      <c r="G986" s="2"/>
      <c r="H986" s="3"/>
      <c r="I986" s="4">
        <f>+I987+I1000</f>
        <v>9083.31</v>
      </c>
      <c r="J986" s="4">
        <f>+J987+J1000</f>
        <v>31770</v>
      </c>
      <c r="K986" s="4">
        <f>+K987+K1000</f>
        <v>31770</v>
      </c>
      <c r="L986" s="4">
        <f>+L987+L1000</f>
        <v>24316.510000000002</v>
      </c>
      <c r="M986" s="4">
        <f t="shared" si="80"/>
        <v>76.539219389361037</v>
      </c>
      <c r="N986" s="4">
        <f t="shared" si="81"/>
        <v>76.539219389361037</v>
      </c>
      <c r="O986" s="4">
        <f t="shared" si="82"/>
        <v>267.70538493126412</v>
      </c>
    </row>
    <row r="987" spans="1:15" x14ac:dyDescent="0.25">
      <c r="A987" s="5"/>
      <c r="B987" s="6" t="s">
        <v>97</v>
      </c>
      <c r="C987" s="5"/>
      <c r="D987" s="5"/>
      <c r="E987" s="5"/>
      <c r="F987" s="6" t="s">
        <v>98</v>
      </c>
      <c r="G987" s="6"/>
      <c r="H987" s="5"/>
      <c r="I987" s="7">
        <f t="shared" ref="I987:L988" si="84">+I988</f>
        <v>9083.31</v>
      </c>
      <c r="J987" s="7">
        <f t="shared" si="84"/>
        <v>14770</v>
      </c>
      <c r="K987" s="7">
        <f t="shared" si="84"/>
        <v>14770</v>
      </c>
      <c r="L987" s="7">
        <f t="shared" si="84"/>
        <v>10685.060000000001</v>
      </c>
      <c r="M987" s="7">
        <f t="shared" si="80"/>
        <v>72.34299255247123</v>
      </c>
      <c r="N987" s="7">
        <f t="shared" si="81"/>
        <v>72.34299255247123</v>
      </c>
      <c r="O987" s="7">
        <f t="shared" si="82"/>
        <v>117.63399025245205</v>
      </c>
    </row>
    <row r="988" spans="1:15" x14ac:dyDescent="0.25">
      <c r="A988" s="8"/>
      <c r="B988" s="8"/>
      <c r="C988" s="9" t="s">
        <v>525</v>
      </c>
      <c r="D988" s="8"/>
      <c r="E988" s="8"/>
      <c r="F988" s="9" t="s">
        <v>526</v>
      </c>
      <c r="G988" s="9"/>
      <c r="H988" s="8"/>
      <c r="I988" s="10">
        <f t="shared" si="84"/>
        <v>9083.31</v>
      </c>
      <c r="J988" s="10">
        <f t="shared" si="84"/>
        <v>14770</v>
      </c>
      <c r="K988" s="10">
        <f t="shared" si="84"/>
        <v>14770</v>
      </c>
      <c r="L988" s="10">
        <f t="shared" si="84"/>
        <v>10685.060000000001</v>
      </c>
      <c r="M988" s="10">
        <f t="shared" si="80"/>
        <v>72.34299255247123</v>
      </c>
      <c r="N988" s="10">
        <f t="shared" si="81"/>
        <v>72.34299255247123</v>
      </c>
      <c r="O988" s="10">
        <f t="shared" si="82"/>
        <v>117.63399025245205</v>
      </c>
    </row>
    <row r="989" spans="1:15" x14ac:dyDescent="0.25">
      <c r="A989" s="11"/>
      <c r="B989" s="11"/>
      <c r="C989" s="11"/>
      <c r="D989" s="12" t="s">
        <v>16</v>
      </c>
      <c r="E989" s="11"/>
      <c r="F989" s="12"/>
      <c r="G989" s="12"/>
      <c r="H989" s="11"/>
      <c r="I989" s="13">
        <f>+I990+I991+I992+I993+I994+I995+I996+I997+I998+I999</f>
        <v>9083.31</v>
      </c>
      <c r="J989" s="13">
        <f>+J990+J991+J992+J993+J994+J995+J996+J997+J998+J999</f>
        <v>14770</v>
      </c>
      <c r="K989" s="13">
        <f>+K990+K991+K992+K993+K994+K995+K996+K997+K998+K999</f>
        <v>14770</v>
      </c>
      <c r="L989" s="13">
        <f>+L990+L991+L992+L993+L994+L995+L996+L997+L998+L999</f>
        <v>10685.060000000001</v>
      </c>
      <c r="M989" s="13">
        <f t="shared" si="80"/>
        <v>72.34299255247123</v>
      </c>
      <c r="N989" s="13">
        <f t="shared" si="81"/>
        <v>72.34299255247123</v>
      </c>
      <c r="O989" s="13">
        <f t="shared" si="82"/>
        <v>117.63399025245205</v>
      </c>
    </row>
    <row r="990" spans="1:15" x14ac:dyDescent="0.25">
      <c r="A990" s="14"/>
      <c r="B990" s="14"/>
      <c r="C990" s="14"/>
      <c r="D990" s="14"/>
      <c r="E990" s="15" t="s">
        <v>17</v>
      </c>
      <c r="F990" s="15" t="s">
        <v>18</v>
      </c>
      <c r="G990" s="15"/>
      <c r="H990" s="14"/>
      <c r="I990" s="16">
        <v>1563.36</v>
      </c>
      <c r="J990" s="16">
        <v>1496.11</v>
      </c>
      <c r="K990" s="16">
        <v>1316</v>
      </c>
      <c r="L990" s="16">
        <v>321.31</v>
      </c>
      <c r="M990" s="16">
        <f t="shared" si="80"/>
        <v>24.415653495440729</v>
      </c>
      <c r="N990" s="16">
        <f t="shared" si="81"/>
        <v>21.476362032203518</v>
      </c>
      <c r="O990" s="16">
        <f t="shared" si="82"/>
        <v>20.552527888650086</v>
      </c>
    </row>
    <row r="991" spans="1:15" x14ac:dyDescent="0.25">
      <c r="A991" s="14"/>
      <c r="B991" s="14"/>
      <c r="C991" s="14"/>
      <c r="D991" s="14"/>
      <c r="E991" s="15" t="s">
        <v>33</v>
      </c>
      <c r="F991" s="15" t="s">
        <v>34</v>
      </c>
      <c r="G991" s="15"/>
      <c r="H991" s="14"/>
      <c r="I991" s="16">
        <v>1145.97</v>
      </c>
      <c r="J991" s="16">
        <v>981.89</v>
      </c>
      <c r="K991" s="16">
        <v>981.89</v>
      </c>
      <c r="L991" s="16">
        <v>481.89</v>
      </c>
      <c r="M991" s="16">
        <f t="shared" si="80"/>
        <v>49.077798938781328</v>
      </c>
      <c r="N991" s="16">
        <f t="shared" si="81"/>
        <v>49.077798938781328</v>
      </c>
      <c r="O991" s="16">
        <f t="shared" si="82"/>
        <v>42.050839027199657</v>
      </c>
    </row>
    <row r="992" spans="1:15" x14ac:dyDescent="0.25">
      <c r="A992" s="14"/>
      <c r="B992" s="14"/>
      <c r="C992" s="14"/>
      <c r="D992" s="14"/>
      <c r="E992" s="15" t="s">
        <v>19</v>
      </c>
      <c r="F992" s="15" t="s">
        <v>20</v>
      </c>
      <c r="G992" s="15"/>
      <c r="H992" s="14"/>
      <c r="I992" s="16">
        <v>1303.21</v>
      </c>
      <c r="J992" s="16">
        <v>1880</v>
      </c>
      <c r="K992" s="16">
        <v>1880</v>
      </c>
      <c r="L992" s="16">
        <v>616.35</v>
      </c>
      <c r="M992" s="16">
        <f t="shared" si="80"/>
        <v>32.784574468085111</v>
      </c>
      <c r="N992" s="16">
        <f t="shared" si="81"/>
        <v>32.784574468085111</v>
      </c>
      <c r="O992" s="16">
        <f t="shared" si="82"/>
        <v>47.294756792842293</v>
      </c>
    </row>
    <row r="993" spans="1:15" x14ac:dyDescent="0.25">
      <c r="A993" s="14"/>
      <c r="B993" s="14"/>
      <c r="C993" s="14"/>
      <c r="D993" s="14"/>
      <c r="E993" s="15" t="s">
        <v>21</v>
      </c>
      <c r="F993" s="15" t="s">
        <v>22</v>
      </c>
      <c r="G993" s="15"/>
      <c r="H993" s="14"/>
      <c r="I993" s="16">
        <v>1930.95</v>
      </c>
      <c r="J993" s="16">
        <v>2980</v>
      </c>
      <c r="K993" s="16">
        <v>1876.75</v>
      </c>
      <c r="L993" s="16">
        <v>590.21</v>
      </c>
      <c r="M993" s="16">
        <f t="shared" si="80"/>
        <v>31.448514719595046</v>
      </c>
      <c r="N993" s="16">
        <f t="shared" si="81"/>
        <v>19.805704697986577</v>
      </c>
      <c r="O993" s="16">
        <f t="shared" si="82"/>
        <v>30.565783681607499</v>
      </c>
    </row>
    <row r="994" spans="1:15" x14ac:dyDescent="0.25">
      <c r="A994" s="14"/>
      <c r="B994" s="14"/>
      <c r="C994" s="14"/>
      <c r="D994" s="14"/>
      <c r="E994" s="15" t="s">
        <v>23</v>
      </c>
      <c r="F994" s="15" t="s">
        <v>24</v>
      </c>
      <c r="G994" s="15"/>
      <c r="H994" s="14"/>
      <c r="I994" s="16">
        <v>379.9</v>
      </c>
      <c r="J994" s="16">
        <v>40</v>
      </c>
      <c r="K994" s="16">
        <v>58.79</v>
      </c>
      <c r="L994" s="16">
        <v>18.73</v>
      </c>
      <c r="M994" s="16">
        <f t="shared" si="80"/>
        <v>31.859159721040996</v>
      </c>
      <c r="N994" s="16">
        <f t="shared" si="81"/>
        <v>46.825000000000003</v>
      </c>
      <c r="O994" s="16">
        <f t="shared" si="82"/>
        <v>4.9302448012634903</v>
      </c>
    </row>
    <row r="995" spans="1:15" x14ac:dyDescent="0.25">
      <c r="A995" s="14"/>
      <c r="B995" s="14"/>
      <c r="C995" s="14"/>
      <c r="D995" s="14"/>
      <c r="E995" s="15" t="s">
        <v>25</v>
      </c>
      <c r="F995" s="15" t="s">
        <v>26</v>
      </c>
      <c r="G995" s="15"/>
      <c r="H995" s="14"/>
      <c r="I995" s="16">
        <v>1554.82</v>
      </c>
      <c r="J995" s="16">
        <v>1970</v>
      </c>
      <c r="K995" s="16">
        <v>1673.97</v>
      </c>
      <c r="L995" s="16">
        <v>1673.97</v>
      </c>
      <c r="M995" s="16">
        <f t="shared" si="80"/>
        <v>100</v>
      </c>
      <c r="N995" s="16">
        <f t="shared" si="81"/>
        <v>84.973096446700509</v>
      </c>
      <c r="O995" s="16">
        <f t="shared" si="82"/>
        <v>107.66326648743907</v>
      </c>
    </row>
    <row r="996" spans="1:15" x14ac:dyDescent="0.25">
      <c r="A996" s="14"/>
      <c r="B996" s="14"/>
      <c r="C996" s="14"/>
      <c r="D996" s="14"/>
      <c r="E996" s="15" t="s">
        <v>29</v>
      </c>
      <c r="F996" s="15" t="s">
        <v>30</v>
      </c>
      <c r="G996" s="15"/>
      <c r="H996" s="14"/>
      <c r="I996" s="16">
        <v>650</v>
      </c>
      <c r="J996" s="16">
        <v>800</v>
      </c>
      <c r="K996" s="16">
        <v>1250</v>
      </c>
      <c r="L996" s="16">
        <v>1250</v>
      </c>
      <c r="M996" s="16">
        <f t="shared" si="80"/>
        <v>100</v>
      </c>
      <c r="N996" s="16">
        <f t="shared" si="81"/>
        <v>156.25</v>
      </c>
      <c r="O996" s="16">
        <f t="shared" si="82"/>
        <v>192.30769230769232</v>
      </c>
    </row>
    <row r="997" spans="1:15" x14ac:dyDescent="0.25">
      <c r="A997" s="14"/>
      <c r="B997" s="14"/>
      <c r="C997" s="14"/>
      <c r="D997" s="14"/>
      <c r="E997" s="15" t="s">
        <v>527</v>
      </c>
      <c r="F997" s="15" t="s">
        <v>528</v>
      </c>
      <c r="G997" s="15"/>
      <c r="H997" s="14"/>
      <c r="I997" s="16">
        <v>555.1</v>
      </c>
      <c r="J997" s="16">
        <v>500</v>
      </c>
      <c r="K997" s="16">
        <v>0</v>
      </c>
      <c r="L997" s="16">
        <v>0</v>
      </c>
      <c r="M997" s="16">
        <f t="shared" si="80"/>
        <v>0</v>
      </c>
      <c r="N997" s="16">
        <f t="shared" si="81"/>
        <v>0</v>
      </c>
      <c r="O997" s="16">
        <f t="shared" si="82"/>
        <v>0</v>
      </c>
    </row>
    <row r="998" spans="1:15" x14ac:dyDescent="0.25">
      <c r="A998" s="14"/>
      <c r="B998" s="14"/>
      <c r="C998" s="14"/>
      <c r="D998" s="14"/>
      <c r="E998" s="15" t="s">
        <v>137</v>
      </c>
      <c r="F998" s="15" t="s">
        <v>138</v>
      </c>
      <c r="G998" s="15"/>
      <c r="H998" s="14"/>
      <c r="I998" s="16">
        <v>0</v>
      </c>
      <c r="J998" s="16">
        <v>122</v>
      </c>
      <c r="K998" s="16">
        <v>0</v>
      </c>
      <c r="L998" s="16">
        <v>0</v>
      </c>
      <c r="M998" s="16">
        <f t="shared" si="80"/>
        <v>0</v>
      </c>
      <c r="N998" s="16">
        <f t="shared" si="81"/>
        <v>0</v>
      </c>
      <c r="O998" s="16">
        <f t="shared" si="82"/>
        <v>0</v>
      </c>
    </row>
    <row r="999" spans="1:15" x14ac:dyDescent="0.25">
      <c r="A999" s="14"/>
      <c r="B999" s="14"/>
      <c r="C999" s="14"/>
      <c r="D999" s="14"/>
      <c r="E999" s="15" t="s">
        <v>139</v>
      </c>
      <c r="F999" s="15" t="s">
        <v>140</v>
      </c>
      <c r="G999" s="15"/>
      <c r="H999" s="14"/>
      <c r="I999" s="16">
        <v>0</v>
      </c>
      <c r="J999" s="16">
        <v>4000</v>
      </c>
      <c r="K999" s="16">
        <v>5732.6</v>
      </c>
      <c r="L999" s="16">
        <v>5732.6</v>
      </c>
      <c r="M999" s="16">
        <f t="shared" si="80"/>
        <v>100</v>
      </c>
      <c r="N999" s="16">
        <f t="shared" si="81"/>
        <v>143.31500000000003</v>
      </c>
      <c r="O999" s="16">
        <f t="shared" si="82"/>
        <v>0</v>
      </c>
    </row>
    <row r="1000" spans="1:15" x14ac:dyDescent="0.25">
      <c r="A1000" s="5"/>
      <c r="B1000" s="6" t="s">
        <v>206</v>
      </c>
      <c r="C1000" s="5"/>
      <c r="D1000" s="5"/>
      <c r="E1000" s="5"/>
      <c r="F1000" s="6" t="s">
        <v>207</v>
      </c>
      <c r="G1000" s="6"/>
      <c r="H1000" s="5"/>
      <c r="I1000" s="7">
        <f t="shared" ref="I1000:L1001" si="85">+I1001</f>
        <v>0</v>
      </c>
      <c r="J1000" s="7">
        <f t="shared" si="85"/>
        <v>17000</v>
      </c>
      <c r="K1000" s="7">
        <f t="shared" si="85"/>
        <v>17000</v>
      </c>
      <c r="L1000" s="7">
        <f t="shared" si="85"/>
        <v>13631.45</v>
      </c>
      <c r="M1000" s="7">
        <f t="shared" si="80"/>
        <v>80.185000000000002</v>
      </c>
      <c r="N1000" s="7">
        <f t="shared" si="81"/>
        <v>80.185000000000002</v>
      </c>
      <c r="O1000" s="7">
        <f t="shared" si="82"/>
        <v>0</v>
      </c>
    </row>
    <row r="1001" spans="1:15" x14ac:dyDescent="0.25">
      <c r="A1001" s="8"/>
      <c r="B1001" s="8"/>
      <c r="C1001" s="9" t="s">
        <v>529</v>
      </c>
      <c r="D1001" s="8"/>
      <c r="E1001" s="8"/>
      <c r="F1001" s="9" t="s">
        <v>530</v>
      </c>
      <c r="G1001" s="9"/>
      <c r="H1001" s="8"/>
      <c r="I1001" s="10">
        <f t="shared" si="85"/>
        <v>0</v>
      </c>
      <c r="J1001" s="10">
        <f t="shared" si="85"/>
        <v>17000</v>
      </c>
      <c r="K1001" s="10">
        <f t="shared" si="85"/>
        <v>17000</v>
      </c>
      <c r="L1001" s="10">
        <f t="shared" si="85"/>
        <v>13631.45</v>
      </c>
      <c r="M1001" s="10">
        <f t="shared" si="80"/>
        <v>80.185000000000002</v>
      </c>
      <c r="N1001" s="10">
        <f t="shared" si="81"/>
        <v>80.185000000000002</v>
      </c>
      <c r="O1001" s="10">
        <f t="shared" si="82"/>
        <v>0</v>
      </c>
    </row>
    <row r="1002" spans="1:15" x14ac:dyDescent="0.25">
      <c r="A1002" s="11"/>
      <c r="B1002" s="11"/>
      <c r="C1002" s="11"/>
      <c r="D1002" s="12" t="s">
        <v>16</v>
      </c>
      <c r="E1002" s="11"/>
      <c r="F1002" s="12"/>
      <c r="G1002" s="12"/>
      <c r="H1002" s="11"/>
      <c r="I1002" s="13">
        <f>+I1003+I1004</f>
        <v>0</v>
      </c>
      <c r="J1002" s="13">
        <f>+J1003+J1004</f>
        <v>17000</v>
      </c>
      <c r="K1002" s="13">
        <f>+K1003+K1004</f>
        <v>17000</v>
      </c>
      <c r="L1002" s="13">
        <f>+L1003+L1004</f>
        <v>13631.45</v>
      </c>
      <c r="M1002" s="13">
        <f t="shared" si="80"/>
        <v>80.185000000000002</v>
      </c>
      <c r="N1002" s="13">
        <f t="shared" si="81"/>
        <v>80.185000000000002</v>
      </c>
      <c r="O1002" s="13">
        <f t="shared" si="82"/>
        <v>0</v>
      </c>
    </row>
    <row r="1003" spans="1:15" x14ac:dyDescent="0.25">
      <c r="A1003" s="14"/>
      <c r="B1003" s="14"/>
      <c r="C1003" s="14"/>
      <c r="D1003" s="14"/>
      <c r="E1003" s="15" t="s">
        <v>137</v>
      </c>
      <c r="F1003" s="15" t="s">
        <v>138</v>
      </c>
      <c r="G1003" s="15"/>
      <c r="H1003" s="14"/>
      <c r="I1003" s="16">
        <v>0</v>
      </c>
      <c r="J1003" s="16">
        <v>3321.33</v>
      </c>
      <c r="K1003" s="16">
        <v>3321.33</v>
      </c>
      <c r="L1003" s="16">
        <v>3199.33</v>
      </c>
      <c r="M1003" s="16">
        <f t="shared" si="80"/>
        <v>96.326772708523393</v>
      </c>
      <c r="N1003" s="16">
        <f t="shared" si="81"/>
        <v>96.326772708523393</v>
      </c>
      <c r="O1003" s="16">
        <f t="shared" si="82"/>
        <v>0</v>
      </c>
    </row>
    <row r="1004" spans="1:15" x14ac:dyDescent="0.25">
      <c r="A1004" s="14"/>
      <c r="B1004" s="14"/>
      <c r="C1004" s="14"/>
      <c r="D1004" s="14"/>
      <c r="E1004" s="15" t="s">
        <v>139</v>
      </c>
      <c r="F1004" s="15" t="s">
        <v>140</v>
      </c>
      <c r="G1004" s="15"/>
      <c r="H1004" s="14"/>
      <c r="I1004" s="16">
        <v>0</v>
      </c>
      <c r="J1004" s="16">
        <v>13678.67</v>
      </c>
      <c r="K1004" s="16">
        <v>13678.67</v>
      </c>
      <c r="L1004" s="16">
        <v>10432.120000000001</v>
      </c>
      <c r="M1004" s="16">
        <f t="shared" si="80"/>
        <v>76.265601845793498</v>
      </c>
      <c r="N1004" s="16">
        <f t="shared" si="81"/>
        <v>76.265601845793498</v>
      </c>
      <c r="O1004" s="16">
        <f t="shared" si="82"/>
        <v>0</v>
      </c>
    </row>
    <row r="1005" spans="1:15" x14ac:dyDescent="0.25">
      <c r="A1005" s="2" t="s">
        <v>531</v>
      </c>
      <c r="B1005" s="3"/>
      <c r="C1005" s="3"/>
      <c r="D1005" s="3"/>
      <c r="E1005" s="3"/>
      <c r="F1005" s="2" t="s">
        <v>532</v>
      </c>
      <c r="G1005" s="2"/>
      <c r="H1005" s="3"/>
      <c r="I1005" s="4">
        <f>+I1006+I1021+I1025</f>
        <v>6635.5400000000009</v>
      </c>
      <c r="J1005" s="4">
        <f>+J1006+J1021+J1025</f>
        <v>21360</v>
      </c>
      <c r="K1005" s="4">
        <f>+K1006+K1021+K1025</f>
        <v>21360</v>
      </c>
      <c r="L1005" s="4">
        <f>+L1006+L1021+L1025</f>
        <v>10182.66</v>
      </c>
      <c r="M1005" s="4">
        <f t="shared" si="80"/>
        <v>47.671629213483143</v>
      </c>
      <c r="N1005" s="4">
        <f t="shared" si="81"/>
        <v>47.671629213483143</v>
      </c>
      <c r="O1005" s="4">
        <f t="shared" si="82"/>
        <v>153.45638787498831</v>
      </c>
    </row>
    <row r="1006" spans="1:15" x14ac:dyDescent="0.25">
      <c r="A1006" s="5"/>
      <c r="B1006" s="6" t="s">
        <v>97</v>
      </c>
      <c r="C1006" s="5"/>
      <c r="D1006" s="5"/>
      <c r="E1006" s="5"/>
      <c r="F1006" s="6" t="s">
        <v>98</v>
      </c>
      <c r="G1006" s="6"/>
      <c r="H1006" s="5"/>
      <c r="I1006" s="7">
        <f t="shared" ref="I1006:L1007" si="86">+I1007</f>
        <v>5885.56</v>
      </c>
      <c r="J1006" s="7">
        <f t="shared" si="86"/>
        <v>12960</v>
      </c>
      <c r="K1006" s="7">
        <f t="shared" si="86"/>
        <v>12960</v>
      </c>
      <c r="L1006" s="7">
        <f t="shared" si="86"/>
        <v>6917.6200000000008</v>
      </c>
      <c r="M1006" s="7">
        <f t="shared" si="80"/>
        <v>53.376697530864206</v>
      </c>
      <c r="N1006" s="7">
        <f t="shared" si="81"/>
        <v>53.376697530864206</v>
      </c>
      <c r="O1006" s="7">
        <f t="shared" si="82"/>
        <v>117.53545966738935</v>
      </c>
    </row>
    <row r="1007" spans="1:15" x14ac:dyDescent="0.25">
      <c r="A1007" s="8"/>
      <c r="B1007" s="8"/>
      <c r="C1007" s="9" t="s">
        <v>533</v>
      </c>
      <c r="D1007" s="8"/>
      <c r="E1007" s="8"/>
      <c r="F1007" s="9" t="s">
        <v>526</v>
      </c>
      <c r="G1007" s="9"/>
      <c r="H1007" s="8"/>
      <c r="I1007" s="10">
        <f t="shared" si="86"/>
        <v>5885.56</v>
      </c>
      <c r="J1007" s="10">
        <f t="shared" si="86"/>
        <v>12960</v>
      </c>
      <c r="K1007" s="10">
        <f t="shared" si="86"/>
        <v>12960</v>
      </c>
      <c r="L1007" s="10">
        <f t="shared" si="86"/>
        <v>6917.6200000000008</v>
      </c>
      <c r="M1007" s="10">
        <f t="shared" si="80"/>
        <v>53.376697530864206</v>
      </c>
      <c r="N1007" s="10">
        <f t="shared" si="81"/>
        <v>53.376697530864206</v>
      </c>
      <c r="O1007" s="10">
        <f t="shared" si="82"/>
        <v>117.53545966738935</v>
      </c>
    </row>
    <row r="1008" spans="1:15" x14ac:dyDescent="0.25">
      <c r="A1008" s="11"/>
      <c r="B1008" s="11"/>
      <c r="C1008" s="11"/>
      <c r="D1008" s="12" t="s">
        <v>16</v>
      </c>
      <c r="E1008" s="11"/>
      <c r="F1008" s="12"/>
      <c r="G1008" s="12"/>
      <c r="H1008" s="11"/>
      <c r="I1008" s="13">
        <f>+I1009+I1010+I1011+I1012+I1013+I1014+I1015+I1016+I1017+I1018+I1019+I1020</f>
        <v>5885.56</v>
      </c>
      <c r="J1008" s="13">
        <f>+J1009+J1010+J1011+J1012+J1013+J1014+J1015+J1016+J1017+J1018+J1019+J1020</f>
        <v>12960</v>
      </c>
      <c r="K1008" s="13">
        <f>+K1009+K1010+K1011+K1012+K1013+K1014+K1015+K1016+K1017+K1018+K1019+K1020</f>
        <v>12960</v>
      </c>
      <c r="L1008" s="13">
        <f>+L1009+L1010+L1011+L1012+L1013+L1014+L1015+L1016+L1017+L1018+L1019+L1020</f>
        <v>6917.6200000000008</v>
      </c>
      <c r="M1008" s="13">
        <f t="shared" si="80"/>
        <v>53.376697530864206</v>
      </c>
      <c r="N1008" s="13">
        <f t="shared" si="81"/>
        <v>53.376697530864206</v>
      </c>
      <c r="O1008" s="13">
        <f t="shared" si="82"/>
        <v>117.53545966738935</v>
      </c>
    </row>
    <row r="1009" spans="1:15" x14ac:dyDescent="0.25">
      <c r="A1009" s="14"/>
      <c r="B1009" s="14"/>
      <c r="C1009" s="14"/>
      <c r="D1009" s="14"/>
      <c r="E1009" s="15" t="s">
        <v>17</v>
      </c>
      <c r="F1009" s="15" t="s">
        <v>18</v>
      </c>
      <c r="G1009" s="15"/>
      <c r="H1009" s="14"/>
      <c r="I1009" s="16">
        <v>1789.48</v>
      </c>
      <c r="J1009" s="16">
        <v>1864.68</v>
      </c>
      <c r="K1009" s="16">
        <v>1333.37</v>
      </c>
      <c r="L1009" s="16">
        <v>846.31</v>
      </c>
      <c r="M1009" s="16">
        <f t="shared" si="80"/>
        <v>63.471504533625321</v>
      </c>
      <c r="N1009" s="16">
        <f t="shared" si="81"/>
        <v>45.386339747302486</v>
      </c>
      <c r="O1009" s="16">
        <f t="shared" si="82"/>
        <v>47.293627198962824</v>
      </c>
    </row>
    <row r="1010" spans="1:15" x14ac:dyDescent="0.25">
      <c r="A1010" s="14"/>
      <c r="B1010" s="14"/>
      <c r="C1010" s="14"/>
      <c r="D1010" s="14"/>
      <c r="E1010" s="15" t="s">
        <v>33</v>
      </c>
      <c r="F1010" s="15" t="s">
        <v>34</v>
      </c>
      <c r="G1010" s="15"/>
      <c r="H1010" s="14"/>
      <c r="I1010" s="16">
        <v>1347.83</v>
      </c>
      <c r="J1010" s="16">
        <v>3200</v>
      </c>
      <c r="K1010" s="16">
        <v>3807.14</v>
      </c>
      <c r="L1010" s="16">
        <v>1236.5999999999999</v>
      </c>
      <c r="M1010" s="16">
        <f t="shared" si="80"/>
        <v>32.48107503270171</v>
      </c>
      <c r="N1010" s="16">
        <f t="shared" si="81"/>
        <v>38.643749999999997</v>
      </c>
      <c r="O1010" s="16">
        <f t="shared" si="82"/>
        <v>91.747475571845115</v>
      </c>
    </row>
    <row r="1011" spans="1:15" x14ac:dyDescent="0.25">
      <c r="A1011" s="14"/>
      <c r="B1011" s="14"/>
      <c r="C1011" s="14"/>
      <c r="D1011" s="14"/>
      <c r="E1011" s="15" t="s">
        <v>19</v>
      </c>
      <c r="F1011" s="15" t="s">
        <v>20</v>
      </c>
      <c r="G1011" s="15"/>
      <c r="H1011" s="14"/>
      <c r="I1011" s="16">
        <v>825.31</v>
      </c>
      <c r="J1011" s="16">
        <v>1520</v>
      </c>
      <c r="K1011" s="16">
        <v>1470.63</v>
      </c>
      <c r="L1011" s="16">
        <v>888.33</v>
      </c>
      <c r="M1011" s="16">
        <f t="shared" si="80"/>
        <v>60.404724505824035</v>
      </c>
      <c r="N1011" s="16">
        <f t="shared" si="81"/>
        <v>58.442763157894738</v>
      </c>
      <c r="O1011" s="16">
        <f t="shared" si="82"/>
        <v>107.63591862451688</v>
      </c>
    </row>
    <row r="1012" spans="1:15" x14ac:dyDescent="0.25">
      <c r="A1012" s="14"/>
      <c r="B1012" s="14"/>
      <c r="C1012" s="14"/>
      <c r="D1012" s="14"/>
      <c r="E1012" s="15" t="s">
        <v>21</v>
      </c>
      <c r="F1012" s="15" t="s">
        <v>22</v>
      </c>
      <c r="G1012" s="15"/>
      <c r="H1012" s="14"/>
      <c r="I1012" s="16">
        <v>597.98</v>
      </c>
      <c r="J1012" s="16">
        <v>5300.83</v>
      </c>
      <c r="K1012" s="16">
        <v>2950.89</v>
      </c>
      <c r="L1012" s="16">
        <v>783.77</v>
      </c>
      <c r="M1012" s="16">
        <f t="shared" si="80"/>
        <v>26.560461420113935</v>
      </c>
      <c r="N1012" s="16">
        <f t="shared" si="81"/>
        <v>14.785797695832539</v>
      </c>
      <c r="O1012" s="16">
        <f t="shared" si="82"/>
        <v>131.06960098999966</v>
      </c>
    </row>
    <row r="1013" spans="1:15" x14ac:dyDescent="0.25">
      <c r="A1013" s="14"/>
      <c r="B1013" s="14"/>
      <c r="C1013" s="14"/>
      <c r="D1013" s="14"/>
      <c r="E1013" s="15" t="s">
        <v>23</v>
      </c>
      <c r="F1013" s="15" t="s">
        <v>24</v>
      </c>
      <c r="G1013" s="15"/>
      <c r="H1013" s="14"/>
      <c r="I1013" s="16">
        <v>15.54</v>
      </c>
      <c r="J1013" s="16">
        <v>8.76</v>
      </c>
      <c r="K1013" s="16">
        <v>16.55</v>
      </c>
      <c r="L1013" s="16">
        <v>16.55</v>
      </c>
      <c r="M1013" s="16">
        <f t="shared" si="80"/>
        <v>100</v>
      </c>
      <c r="N1013" s="16">
        <f t="shared" si="81"/>
        <v>188.92694063926942</v>
      </c>
      <c r="O1013" s="16">
        <f t="shared" si="82"/>
        <v>106.49935649935651</v>
      </c>
    </row>
    <row r="1014" spans="1:15" x14ac:dyDescent="0.25">
      <c r="A1014" s="14"/>
      <c r="B1014" s="14"/>
      <c r="C1014" s="14"/>
      <c r="D1014" s="14"/>
      <c r="E1014" s="15" t="s">
        <v>25</v>
      </c>
      <c r="F1014" s="15" t="s">
        <v>26</v>
      </c>
      <c r="G1014" s="15"/>
      <c r="H1014" s="14"/>
      <c r="I1014" s="16">
        <v>4.58</v>
      </c>
      <c r="J1014" s="16">
        <v>651.54999999999995</v>
      </c>
      <c r="K1014" s="16">
        <v>614.85</v>
      </c>
      <c r="L1014" s="16">
        <v>379.49</v>
      </c>
      <c r="M1014" s="16">
        <f t="shared" si="80"/>
        <v>61.720744897129379</v>
      </c>
      <c r="N1014" s="16">
        <f t="shared" si="81"/>
        <v>58.244186938838162</v>
      </c>
      <c r="O1014" s="16">
        <f t="shared" si="82"/>
        <v>8285.807860262008</v>
      </c>
    </row>
    <row r="1015" spans="1:15" x14ac:dyDescent="0.25">
      <c r="A1015" s="14"/>
      <c r="B1015" s="14"/>
      <c r="C1015" s="14"/>
      <c r="D1015" s="14"/>
      <c r="E1015" s="15" t="s">
        <v>322</v>
      </c>
      <c r="F1015" s="15" t="s">
        <v>323</v>
      </c>
      <c r="G1015" s="15"/>
      <c r="H1015" s="14"/>
      <c r="I1015" s="16">
        <v>0</v>
      </c>
      <c r="J1015" s="16">
        <v>0</v>
      </c>
      <c r="K1015" s="16">
        <v>100</v>
      </c>
      <c r="L1015" s="16">
        <v>100</v>
      </c>
      <c r="M1015" s="16">
        <f t="shared" si="80"/>
        <v>100</v>
      </c>
      <c r="N1015" s="16">
        <f t="shared" si="81"/>
        <v>0</v>
      </c>
      <c r="O1015" s="16">
        <f t="shared" si="82"/>
        <v>0</v>
      </c>
    </row>
    <row r="1016" spans="1:15" x14ac:dyDescent="0.25">
      <c r="A1016" s="14"/>
      <c r="B1016" s="14"/>
      <c r="C1016" s="14"/>
      <c r="D1016" s="14"/>
      <c r="E1016" s="15" t="s">
        <v>29</v>
      </c>
      <c r="F1016" s="15" t="s">
        <v>30</v>
      </c>
      <c r="G1016" s="15"/>
      <c r="H1016" s="14"/>
      <c r="I1016" s="16">
        <v>1079.8399999999999</v>
      </c>
      <c r="J1016" s="16">
        <v>0</v>
      </c>
      <c r="K1016" s="16">
        <v>1400</v>
      </c>
      <c r="L1016" s="16">
        <v>1400</v>
      </c>
      <c r="M1016" s="16">
        <f t="shared" si="80"/>
        <v>100</v>
      </c>
      <c r="N1016" s="16">
        <f t="shared" si="81"/>
        <v>0</v>
      </c>
      <c r="O1016" s="16">
        <f t="shared" si="82"/>
        <v>129.64883686472069</v>
      </c>
    </row>
    <row r="1017" spans="1:15" x14ac:dyDescent="0.25">
      <c r="A1017" s="14"/>
      <c r="B1017" s="14"/>
      <c r="C1017" s="14"/>
      <c r="D1017" s="14"/>
      <c r="E1017" s="15" t="s">
        <v>63</v>
      </c>
      <c r="F1017" s="15" t="s">
        <v>64</v>
      </c>
      <c r="G1017" s="15"/>
      <c r="H1017" s="14"/>
      <c r="I1017" s="16">
        <v>225</v>
      </c>
      <c r="J1017" s="16">
        <v>0</v>
      </c>
      <c r="K1017" s="16">
        <v>0</v>
      </c>
      <c r="L1017" s="16">
        <v>0</v>
      </c>
      <c r="M1017" s="16">
        <f t="shared" si="80"/>
        <v>0</v>
      </c>
      <c r="N1017" s="16">
        <f t="shared" si="81"/>
        <v>0</v>
      </c>
      <c r="O1017" s="16">
        <f t="shared" si="82"/>
        <v>0</v>
      </c>
    </row>
    <row r="1018" spans="1:15" x14ac:dyDescent="0.25">
      <c r="A1018" s="14"/>
      <c r="B1018" s="14"/>
      <c r="C1018" s="14"/>
      <c r="D1018" s="14"/>
      <c r="E1018" s="15" t="s">
        <v>137</v>
      </c>
      <c r="F1018" s="15" t="s">
        <v>138</v>
      </c>
      <c r="G1018" s="15"/>
      <c r="H1018" s="14"/>
      <c r="I1018" s="16">
        <v>0</v>
      </c>
      <c r="J1018" s="16">
        <v>414.18</v>
      </c>
      <c r="K1018" s="16">
        <v>0</v>
      </c>
      <c r="L1018" s="16">
        <v>0</v>
      </c>
      <c r="M1018" s="16">
        <f t="shared" si="80"/>
        <v>0</v>
      </c>
      <c r="N1018" s="16">
        <f t="shared" si="81"/>
        <v>0</v>
      </c>
      <c r="O1018" s="16">
        <f t="shared" si="82"/>
        <v>0</v>
      </c>
    </row>
    <row r="1019" spans="1:15" x14ac:dyDescent="0.25">
      <c r="A1019" s="14"/>
      <c r="B1019" s="14"/>
      <c r="C1019" s="14"/>
      <c r="D1019" s="14"/>
      <c r="E1019" s="15" t="s">
        <v>139</v>
      </c>
      <c r="F1019" s="15" t="s">
        <v>140</v>
      </c>
      <c r="G1019" s="15"/>
      <c r="H1019" s="14"/>
      <c r="I1019" s="16">
        <v>0</v>
      </c>
      <c r="J1019" s="16">
        <v>0</v>
      </c>
      <c r="K1019" s="16">
        <v>852.39</v>
      </c>
      <c r="L1019" s="16">
        <v>852.39</v>
      </c>
      <c r="M1019" s="16">
        <f t="shared" si="80"/>
        <v>100</v>
      </c>
      <c r="N1019" s="16">
        <f t="shared" si="81"/>
        <v>0</v>
      </c>
      <c r="O1019" s="16">
        <f t="shared" si="82"/>
        <v>0</v>
      </c>
    </row>
    <row r="1020" spans="1:15" x14ac:dyDescent="0.25">
      <c r="A1020" s="14"/>
      <c r="B1020" s="14"/>
      <c r="C1020" s="14"/>
      <c r="D1020" s="14"/>
      <c r="E1020" s="15" t="s">
        <v>111</v>
      </c>
      <c r="F1020" s="15" t="s">
        <v>112</v>
      </c>
      <c r="G1020" s="15"/>
      <c r="H1020" s="14"/>
      <c r="I1020" s="16">
        <v>0</v>
      </c>
      <c r="J1020" s="16">
        <v>0</v>
      </c>
      <c r="K1020" s="16">
        <v>414.18</v>
      </c>
      <c r="L1020" s="16">
        <v>414.18</v>
      </c>
      <c r="M1020" s="16">
        <f t="shared" si="80"/>
        <v>100</v>
      </c>
      <c r="N1020" s="16">
        <f t="shared" si="81"/>
        <v>0</v>
      </c>
      <c r="O1020" s="16">
        <f t="shared" si="82"/>
        <v>0</v>
      </c>
    </row>
    <row r="1021" spans="1:15" x14ac:dyDescent="0.25">
      <c r="A1021" s="5"/>
      <c r="B1021" s="6" t="s">
        <v>206</v>
      </c>
      <c r="C1021" s="5"/>
      <c r="D1021" s="5"/>
      <c r="E1021" s="5"/>
      <c r="F1021" s="6" t="s">
        <v>207</v>
      </c>
      <c r="G1021" s="6"/>
      <c r="H1021" s="5"/>
      <c r="I1021" s="7">
        <f t="shared" ref="I1021:L1023" si="87">+I1022</f>
        <v>749.98</v>
      </c>
      <c r="J1021" s="7">
        <f t="shared" si="87"/>
        <v>2500</v>
      </c>
      <c r="K1021" s="7">
        <f t="shared" si="87"/>
        <v>2500</v>
      </c>
      <c r="L1021" s="7">
        <f t="shared" si="87"/>
        <v>1250</v>
      </c>
      <c r="M1021" s="7">
        <f t="shared" si="80"/>
        <v>50</v>
      </c>
      <c r="N1021" s="7">
        <f t="shared" si="81"/>
        <v>50</v>
      </c>
      <c r="O1021" s="7">
        <f t="shared" si="82"/>
        <v>166.67111122963277</v>
      </c>
    </row>
    <row r="1022" spans="1:15" x14ac:dyDescent="0.25">
      <c r="A1022" s="8"/>
      <c r="B1022" s="8"/>
      <c r="C1022" s="9" t="s">
        <v>534</v>
      </c>
      <c r="D1022" s="8"/>
      <c r="E1022" s="8"/>
      <c r="F1022" s="9" t="s">
        <v>530</v>
      </c>
      <c r="G1022" s="9"/>
      <c r="H1022" s="8"/>
      <c r="I1022" s="10">
        <f t="shared" si="87"/>
        <v>749.98</v>
      </c>
      <c r="J1022" s="10">
        <f t="shared" si="87"/>
        <v>2500</v>
      </c>
      <c r="K1022" s="10">
        <f t="shared" si="87"/>
        <v>2500</v>
      </c>
      <c r="L1022" s="10">
        <f t="shared" si="87"/>
        <v>1250</v>
      </c>
      <c r="M1022" s="10">
        <f t="shared" si="80"/>
        <v>50</v>
      </c>
      <c r="N1022" s="10">
        <f t="shared" si="81"/>
        <v>50</v>
      </c>
      <c r="O1022" s="10">
        <f t="shared" si="82"/>
        <v>166.67111122963277</v>
      </c>
    </row>
    <row r="1023" spans="1:15" x14ac:dyDescent="0.25">
      <c r="A1023" s="11"/>
      <c r="B1023" s="11"/>
      <c r="C1023" s="11"/>
      <c r="D1023" s="12" t="s">
        <v>16</v>
      </c>
      <c r="E1023" s="11"/>
      <c r="F1023" s="12"/>
      <c r="G1023" s="12"/>
      <c r="H1023" s="11"/>
      <c r="I1023" s="13">
        <f t="shared" si="87"/>
        <v>749.98</v>
      </c>
      <c r="J1023" s="13">
        <f t="shared" si="87"/>
        <v>2500</v>
      </c>
      <c r="K1023" s="13">
        <f t="shared" si="87"/>
        <v>2500</v>
      </c>
      <c r="L1023" s="13">
        <f t="shared" si="87"/>
        <v>1250</v>
      </c>
      <c r="M1023" s="13">
        <f t="shared" si="80"/>
        <v>50</v>
      </c>
      <c r="N1023" s="13">
        <f t="shared" si="81"/>
        <v>50</v>
      </c>
      <c r="O1023" s="13">
        <f t="shared" si="82"/>
        <v>166.67111122963277</v>
      </c>
    </row>
    <row r="1024" spans="1:15" x14ac:dyDescent="0.25">
      <c r="A1024" s="14"/>
      <c r="B1024" s="14"/>
      <c r="C1024" s="14"/>
      <c r="D1024" s="14"/>
      <c r="E1024" s="15" t="s">
        <v>21</v>
      </c>
      <c r="F1024" s="15" t="s">
        <v>22</v>
      </c>
      <c r="G1024" s="15"/>
      <c r="H1024" s="14"/>
      <c r="I1024" s="16">
        <v>749.98</v>
      </c>
      <c r="J1024" s="16">
        <v>2500</v>
      </c>
      <c r="K1024" s="16">
        <v>2500</v>
      </c>
      <c r="L1024" s="16">
        <v>1250</v>
      </c>
      <c r="M1024" s="16">
        <f t="shared" si="80"/>
        <v>50</v>
      </c>
      <c r="N1024" s="16">
        <f t="shared" si="81"/>
        <v>50</v>
      </c>
      <c r="O1024" s="16">
        <f t="shared" si="82"/>
        <v>166.67111122963277</v>
      </c>
    </row>
    <row r="1025" spans="1:15" x14ac:dyDescent="0.25">
      <c r="A1025" s="5"/>
      <c r="B1025" s="6" t="s">
        <v>326</v>
      </c>
      <c r="C1025" s="5"/>
      <c r="D1025" s="5"/>
      <c r="E1025" s="5"/>
      <c r="F1025" s="6" t="s">
        <v>327</v>
      </c>
      <c r="G1025" s="6"/>
      <c r="H1025" s="5"/>
      <c r="I1025" s="7">
        <f t="shared" ref="I1025:L1026" si="88">+I1026</f>
        <v>0</v>
      </c>
      <c r="J1025" s="7">
        <f t="shared" si="88"/>
        <v>5900</v>
      </c>
      <c r="K1025" s="7">
        <f t="shared" si="88"/>
        <v>5900</v>
      </c>
      <c r="L1025" s="7">
        <f t="shared" si="88"/>
        <v>2015.04</v>
      </c>
      <c r="M1025" s="7">
        <f t="shared" si="80"/>
        <v>34.153220338983047</v>
      </c>
      <c r="N1025" s="7">
        <f t="shared" si="81"/>
        <v>34.153220338983047</v>
      </c>
      <c r="O1025" s="7">
        <f t="shared" si="82"/>
        <v>0</v>
      </c>
    </row>
    <row r="1026" spans="1:15" x14ac:dyDescent="0.25">
      <c r="A1026" s="8"/>
      <c r="B1026" s="8"/>
      <c r="C1026" s="9" t="s">
        <v>535</v>
      </c>
      <c r="D1026" s="8"/>
      <c r="E1026" s="8"/>
      <c r="F1026" s="9" t="s">
        <v>344</v>
      </c>
      <c r="G1026" s="9"/>
      <c r="H1026" s="8"/>
      <c r="I1026" s="10">
        <f t="shared" si="88"/>
        <v>0</v>
      </c>
      <c r="J1026" s="10">
        <f t="shared" si="88"/>
        <v>5900</v>
      </c>
      <c r="K1026" s="10">
        <f t="shared" si="88"/>
        <v>5900</v>
      </c>
      <c r="L1026" s="10">
        <f t="shared" si="88"/>
        <v>2015.04</v>
      </c>
      <c r="M1026" s="10">
        <f t="shared" si="80"/>
        <v>34.153220338983047</v>
      </c>
      <c r="N1026" s="10">
        <f t="shared" si="81"/>
        <v>34.153220338983047</v>
      </c>
      <c r="O1026" s="10">
        <f t="shared" si="82"/>
        <v>0</v>
      </c>
    </row>
    <row r="1027" spans="1:15" x14ac:dyDescent="0.25">
      <c r="A1027" s="11"/>
      <c r="B1027" s="11"/>
      <c r="C1027" s="11"/>
      <c r="D1027" s="12" t="s">
        <v>16</v>
      </c>
      <c r="E1027" s="11"/>
      <c r="F1027" s="12"/>
      <c r="G1027" s="12"/>
      <c r="H1027" s="11"/>
      <c r="I1027" s="13">
        <f>+I1028+I1029</f>
        <v>0</v>
      </c>
      <c r="J1027" s="13">
        <f>+J1028+J1029</f>
        <v>5900</v>
      </c>
      <c r="K1027" s="13">
        <f>+K1028+K1029</f>
        <v>5900</v>
      </c>
      <c r="L1027" s="13">
        <f>+L1028+L1029</f>
        <v>2015.04</v>
      </c>
      <c r="M1027" s="13">
        <f t="shared" si="80"/>
        <v>34.153220338983047</v>
      </c>
      <c r="N1027" s="13">
        <f t="shared" si="81"/>
        <v>34.153220338983047</v>
      </c>
      <c r="O1027" s="13">
        <f t="shared" si="82"/>
        <v>0</v>
      </c>
    </row>
    <row r="1028" spans="1:15" x14ac:dyDescent="0.25">
      <c r="A1028" s="14"/>
      <c r="B1028" s="14"/>
      <c r="C1028" s="14"/>
      <c r="D1028" s="14"/>
      <c r="E1028" s="15" t="s">
        <v>33</v>
      </c>
      <c r="F1028" s="15" t="s">
        <v>34</v>
      </c>
      <c r="G1028" s="15"/>
      <c r="H1028" s="14"/>
      <c r="I1028" s="16">
        <v>0</v>
      </c>
      <c r="J1028" s="16">
        <v>0</v>
      </c>
      <c r="K1028" s="16">
        <v>1420</v>
      </c>
      <c r="L1028" s="16">
        <v>1420</v>
      </c>
      <c r="M1028" s="16">
        <f t="shared" si="80"/>
        <v>100</v>
      </c>
      <c r="N1028" s="16">
        <f t="shared" si="81"/>
        <v>0</v>
      </c>
      <c r="O1028" s="16">
        <f t="shared" si="82"/>
        <v>0</v>
      </c>
    </row>
    <row r="1029" spans="1:15" x14ac:dyDescent="0.25">
      <c r="A1029" s="14"/>
      <c r="B1029" s="14"/>
      <c r="C1029" s="14"/>
      <c r="D1029" s="14"/>
      <c r="E1029" s="15" t="s">
        <v>21</v>
      </c>
      <c r="F1029" s="15" t="s">
        <v>22</v>
      </c>
      <c r="G1029" s="15"/>
      <c r="H1029" s="14"/>
      <c r="I1029" s="16">
        <v>0</v>
      </c>
      <c r="J1029" s="16">
        <v>5900</v>
      </c>
      <c r="K1029" s="16">
        <v>4480</v>
      </c>
      <c r="L1029" s="16">
        <v>595.04</v>
      </c>
      <c r="M1029" s="16">
        <f t="shared" ref="M1029:M1092" si="89">IF(K1029&lt;&gt;0,L1029/K1029*100,0)</f>
        <v>13.282142857142857</v>
      </c>
      <c r="N1029" s="16">
        <f t="shared" ref="N1029:N1092" si="90">IF(J1029&lt;&gt;0,L1029/J1029*100,0)</f>
        <v>10.085423728813559</v>
      </c>
      <c r="O1029" s="16">
        <f t="shared" ref="O1029:O1092" si="91">IF(I1029&lt;&gt;0,L1029/I1029*100,0)</f>
        <v>0</v>
      </c>
    </row>
    <row r="1030" spans="1:15" x14ac:dyDescent="0.25">
      <c r="A1030" s="2" t="s">
        <v>536</v>
      </c>
      <c r="B1030" s="3"/>
      <c r="C1030" s="3"/>
      <c r="D1030" s="3"/>
      <c r="E1030" s="3"/>
      <c r="F1030" s="2" t="s">
        <v>537</v>
      </c>
      <c r="G1030" s="2"/>
      <c r="H1030" s="3"/>
      <c r="I1030" s="4">
        <f>+I1031+I1043+I1048</f>
        <v>6198.63</v>
      </c>
      <c r="J1030" s="4">
        <f>+J1031+J1043+J1048</f>
        <v>23360</v>
      </c>
      <c r="K1030" s="4">
        <f>+K1031+K1043+K1048</f>
        <v>23360</v>
      </c>
      <c r="L1030" s="4">
        <f>+L1031+L1043+L1048</f>
        <v>15788.14</v>
      </c>
      <c r="M1030" s="4">
        <f t="shared" si="89"/>
        <v>67.586215753424653</v>
      </c>
      <c r="N1030" s="4">
        <f t="shared" si="90"/>
        <v>67.586215753424653</v>
      </c>
      <c r="O1030" s="4">
        <f t="shared" si="91"/>
        <v>254.70370065643536</v>
      </c>
    </row>
    <row r="1031" spans="1:15" x14ac:dyDescent="0.25">
      <c r="A1031" s="5"/>
      <c r="B1031" s="6" t="s">
        <v>97</v>
      </c>
      <c r="C1031" s="5"/>
      <c r="D1031" s="5"/>
      <c r="E1031" s="5"/>
      <c r="F1031" s="6" t="s">
        <v>98</v>
      </c>
      <c r="G1031" s="6"/>
      <c r="H1031" s="5"/>
      <c r="I1031" s="7">
        <f t="shared" ref="I1031:L1032" si="92">+I1032</f>
        <v>4350.99</v>
      </c>
      <c r="J1031" s="7">
        <f t="shared" si="92"/>
        <v>20260</v>
      </c>
      <c r="K1031" s="7">
        <f t="shared" si="92"/>
        <v>18160</v>
      </c>
      <c r="L1031" s="7">
        <f t="shared" si="92"/>
        <v>11663.59</v>
      </c>
      <c r="M1031" s="7">
        <f t="shared" si="89"/>
        <v>64.226817180616735</v>
      </c>
      <c r="N1031" s="7">
        <f t="shared" si="90"/>
        <v>57.569545903257648</v>
      </c>
      <c r="O1031" s="7">
        <f t="shared" si="91"/>
        <v>268.06749728222769</v>
      </c>
    </row>
    <row r="1032" spans="1:15" x14ac:dyDescent="0.25">
      <c r="A1032" s="8"/>
      <c r="B1032" s="8"/>
      <c r="C1032" s="9" t="s">
        <v>538</v>
      </c>
      <c r="D1032" s="8"/>
      <c r="E1032" s="8"/>
      <c r="F1032" s="9" t="s">
        <v>526</v>
      </c>
      <c r="G1032" s="9"/>
      <c r="H1032" s="8"/>
      <c r="I1032" s="10">
        <f t="shared" si="92"/>
        <v>4350.99</v>
      </c>
      <c r="J1032" s="10">
        <f t="shared" si="92"/>
        <v>20260</v>
      </c>
      <c r="K1032" s="10">
        <f t="shared" si="92"/>
        <v>18160</v>
      </c>
      <c r="L1032" s="10">
        <f t="shared" si="92"/>
        <v>11663.59</v>
      </c>
      <c r="M1032" s="10">
        <f t="shared" si="89"/>
        <v>64.226817180616735</v>
      </c>
      <c r="N1032" s="10">
        <f t="shared" si="90"/>
        <v>57.569545903257648</v>
      </c>
      <c r="O1032" s="10">
        <f t="shared" si="91"/>
        <v>268.06749728222769</v>
      </c>
    </row>
    <row r="1033" spans="1:15" x14ac:dyDescent="0.25">
      <c r="A1033" s="11"/>
      <c r="B1033" s="11"/>
      <c r="C1033" s="11"/>
      <c r="D1033" s="12" t="s">
        <v>16</v>
      </c>
      <c r="E1033" s="11"/>
      <c r="F1033" s="12"/>
      <c r="G1033" s="12"/>
      <c r="H1033" s="11"/>
      <c r="I1033" s="13">
        <f>+I1034+I1035+I1036+I1037+I1038+I1039+I1040+I1041+I1042</f>
        <v>4350.99</v>
      </c>
      <c r="J1033" s="13">
        <f>+J1034+J1035+J1036+J1037+J1038+J1039+J1040+J1041+J1042</f>
        <v>20260</v>
      </c>
      <c r="K1033" s="13">
        <f>+K1034+K1035+K1036+K1037+K1038+K1039+K1040+K1041+K1042</f>
        <v>18160</v>
      </c>
      <c r="L1033" s="13">
        <f>+L1034+L1035+L1036+L1037+L1038+L1039+L1040+L1041+L1042</f>
        <v>11663.59</v>
      </c>
      <c r="M1033" s="13">
        <f t="shared" si="89"/>
        <v>64.226817180616735</v>
      </c>
      <c r="N1033" s="13">
        <f t="shared" si="90"/>
        <v>57.569545903257648</v>
      </c>
      <c r="O1033" s="13">
        <f t="shared" si="91"/>
        <v>268.06749728222769</v>
      </c>
    </row>
    <row r="1034" spans="1:15" x14ac:dyDescent="0.25">
      <c r="A1034" s="14"/>
      <c r="B1034" s="14"/>
      <c r="C1034" s="14"/>
      <c r="D1034" s="14"/>
      <c r="E1034" s="15" t="s">
        <v>17</v>
      </c>
      <c r="F1034" s="15" t="s">
        <v>18</v>
      </c>
      <c r="G1034" s="15"/>
      <c r="H1034" s="14"/>
      <c r="I1034" s="16">
        <v>71.95</v>
      </c>
      <c r="J1034" s="16">
        <v>750.07</v>
      </c>
      <c r="K1034" s="16">
        <v>1989.15</v>
      </c>
      <c r="L1034" s="16">
        <v>1989.15</v>
      </c>
      <c r="M1034" s="16">
        <f t="shared" si="89"/>
        <v>100</v>
      </c>
      <c r="N1034" s="16">
        <f t="shared" si="90"/>
        <v>265.19524844347859</v>
      </c>
      <c r="O1034" s="16">
        <f t="shared" si="91"/>
        <v>2764.628214037526</v>
      </c>
    </row>
    <row r="1035" spans="1:15" x14ac:dyDescent="0.25">
      <c r="A1035" s="14"/>
      <c r="B1035" s="14"/>
      <c r="C1035" s="14"/>
      <c r="D1035" s="14"/>
      <c r="E1035" s="15" t="s">
        <v>33</v>
      </c>
      <c r="F1035" s="15" t="s">
        <v>34</v>
      </c>
      <c r="G1035" s="15"/>
      <c r="H1035" s="14"/>
      <c r="I1035" s="16">
        <v>585.95000000000005</v>
      </c>
      <c r="J1035" s="16">
        <v>769.17</v>
      </c>
      <c r="K1035" s="16">
        <v>623.52</v>
      </c>
      <c r="L1035" s="16">
        <v>623.52</v>
      </c>
      <c r="M1035" s="16">
        <f t="shared" si="89"/>
        <v>100</v>
      </c>
      <c r="N1035" s="16">
        <f t="shared" si="90"/>
        <v>81.064004056320442</v>
      </c>
      <c r="O1035" s="16">
        <f t="shared" si="91"/>
        <v>106.41180988138919</v>
      </c>
    </row>
    <row r="1036" spans="1:15" x14ac:dyDescent="0.25">
      <c r="A1036" s="14"/>
      <c r="B1036" s="14"/>
      <c r="C1036" s="14"/>
      <c r="D1036" s="14"/>
      <c r="E1036" s="15" t="s">
        <v>19</v>
      </c>
      <c r="F1036" s="15" t="s">
        <v>20</v>
      </c>
      <c r="G1036" s="15"/>
      <c r="H1036" s="14"/>
      <c r="I1036" s="16">
        <v>2180.67</v>
      </c>
      <c r="J1036" s="16">
        <v>2260.7600000000002</v>
      </c>
      <c r="K1036" s="16">
        <v>2647.48</v>
      </c>
      <c r="L1036" s="16">
        <v>2647.48</v>
      </c>
      <c r="M1036" s="16">
        <f t="shared" si="89"/>
        <v>100</v>
      </c>
      <c r="N1036" s="16">
        <f t="shared" si="90"/>
        <v>117.10575204798386</v>
      </c>
      <c r="O1036" s="16">
        <f t="shared" si="91"/>
        <v>121.40672362163923</v>
      </c>
    </row>
    <row r="1037" spans="1:15" x14ac:dyDescent="0.25">
      <c r="A1037" s="14"/>
      <c r="B1037" s="14"/>
      <c r="C1037" s="14"/>
      <c r="D1037" s="14"/>
      <c r="E1037" s="15" t="s">
        <v>70</v>
      </c>
      <c r="F1037" s="15" t="s">
        <v>71</v>
      </c>
      <c r="G1037" s="15"/>
      <c r="H1037" s="14"/>
      <c r="I1037" s="16">
        <v>300</v>
      </c>
      <c r="J1037" s="16">
        <v>0</v>
      </c>
      <c r="K1037" s="16">
        <v>0</v>
      </c>
      <c r="L1037" s="16">
        <v>0</v>
      </c>
      <c r="M1037" s="16">
        <f t="shared" si="89"/>
        <v>0</v>
      </c>
      <c r="N1037" s="16">
        <f t="shared" si="90"/>
        <v>0</v>
      </c>
      <c r="O1037" s="16">
        <f t="shared" si="91"/>
        <v>0</v>
      </c>
    </row>
    <row r="1038" spans="1:15" x14ac:dyDescent="0.25">
      <c r="A1038" s="14"/>
      <c r="B1038" s="14"/>
      <c r="C1038" s="14"/>
      <c r="D1038" s="14"/>
      <c r="E1038" s="15" t="s">
        <v>21</v>
      </c>
      <c r="F1038" s="15" t="s">
        <v>22</v>
      </c>
      <c r="G1038" s="15"/>
      <c r="H1038" s="14"/>
      <c r="I1038" s="16">
        <v>331.86</v>
      </c>
      <c r="J1038" s="16">
        <v>500</v>
      </c>
      <c r="K1038" s="16">
        <v>191.4</v>
      </c>
      <c r="L1038" s="16">
        <v>191.4</v>
      </c>
      <c r="M1038" s="16">
        <f t="shared" si="89"/>
        <v>100</v>
      </c>
      <c r="N1038" s="16">
        <f t="shared" si="90"/>
        <v>38.28</v>
      </c>
      <c r="O1038" s="16">
        <f t="shared" si="91"/>
        <v>57.674923160368827</v>
      </c>
    </row>
    <row r="1039" spans="1:15" x14ac:dyDescent="0.25">
      <c r="A1039" s="14"/>
      <c r="B1039" s="14"/>
      <c r="C1039" s="14"/>
      <c r="D1039" s="14"/>
      <c r="E1039" s="15" t="s">
        <v>23</v>
      </c>
      <c r="F1039" s="15" t="s">
        <v>24</v>
      </c>
      <c r="G1039" s="15"/>
      <c r="H1039" s="14"/>
      <c r="I1039" s="16">
        <v>56.34</v>
      </c>
      <c r="J1039" s="16">
        <v>60</v>
      </c>
      <c r="K1039" s="16">
        <v>28.2</v>
      </c>
      <c r="L1039" s="16">
        <v>28.2</v>
      </c>
      <c r="M1039" s="16">
        <f t="shared" si="89"/>
        <v>100</v>
      </c>
      <c r="N1039" s="16">
        <f t="shared" si="90"/>
        <v>47</v>
      </c>
      <c r="O1039" s="16">
        <f t="shared" si="91"/>
        <v>50.053248136315219</v>
      </c>
    </row>
    <row r="1040" spans="1:15" x14ac:dyDescent="0.25">
      <c r="A1040" s="14"/>
      <c r="B1040" s="14"/>
      <c r="C1040" s="14"/>
      <c r="D1040" s="14"/>
      <c r="E1040" s="15" t="s">
        <v>25</v>
      </c>
      <c r="F1040" s="15" t="s">
        <v>26</v>
      </c>
      <c r="G1040" s="15"/>
      <c r="H1040" s="14"/>
      <c r="I1040" s="16">
        <v>4.22</v>
      </c>
      <c r="J1040" s="16">
        <v>20</v>
      </c>
      <c r="K1040" s="16">
        <v>3.84</v>
      </c>
      <c r="L1040" s="16">
        <v>3.84</v>
      </c>
      <c r="M1040" s="16">
        <f t="shared" si="89"/>
        <v>100</v>
      </c>
      <c r="N1040" s="16">
        <f t="shared" si="90"/>
        <v>19.2</v>
      </c>
      <c r="O1040" s="16">
        <f t="shared" si="91"/>
        <v>90.995260663507111</v>
      </c>
    </row>
    <row r="1041" spans="1:15" x14ac:dyDescent="0.25">
      <c r="A1041" s="14"/>
      <c r="B1041" s="14"/>
      <c r="C1041" s="14"/>
      <c r="D1041" s="14"/>
      <c r="E1041" s="15" t="s">
        <v>29</v>
      </c>
      <c r="F1041" s="15" t="s">
        <v>30</v>
      </c>
      <c r="G1041" s="15"/>
      <c r="H1041" s="14"/>
      <c r="I1041" s="16">
        <v>820</v>
      </c>
      <c r="J1041" s="16">
        <v>6000</v>
      </c>
      <c r="K1041" s="16">
        <v>6180</v>
      </c>
      <c r="L1041" s="16">
        <v>6180</v>
      </c>
      <c r="M1041" s="16">
        <f t="shared" si="89"/>
        <v>100</v>
      </c>
      <c r="N1041" s="16">
        <f t="shared" si="90"/>
        <v>103</v>
      </c>
      <c r="O1041" s="16">
        <f t="shared" si="91"/>
        <v>753.65853658536582</v>
      </c>
    </row>
    <row r="1042" spans="1:15" x14ac:dyDescent="0.25">
      <c r="A1042" s="14"/>
      <c r="B1042" s="14"/>
      <c r="C1042" s="14"/>
      <c r="D1042" s="14"/>
      <c r="E1042" s="15" t="s">
        <v>139</v>
      </c>
      <c r="F1042" s="15" t="s">
        <v>140</v>
      </c>
      <c r="G1042" s="15"/>
      <c r="H1042" s="14"/>
      <c r="I1042" s="16">
        <v>0</v>
      </c>
      <c r="J1042" s="16">
        <v>9900</v>
      </c>
      <c r="K1042" s="16">
        <v>6496.41</v>
      </c>
      <c r="L1042" s="16">
        <v>0</v>
      </c>
      <c r="M1042" s="16">
        <f t="shared" si="89"/>
        <v>0</v>
      </c>
      <c r="N1042" s="16">
        <f t="shared" si="90"/>
        <v>0</v>
      </c>
      <c r="O1042" s="16">
        <f t="shared" si="91"/>
        <v>0</v>
      </c>
    </row>
    <row r="1043" spans="1:15" x14ac:dyDescent="0.25">
      <c r="A1043" s="5"/>
      <c r="B1043" s="6" t="s">
        <v>206</v>
      </c>
      <c r="C1043" s="5"/>
      <c r="D1043" s="5"/>
      <c r="E1043" s="5"/>
      <c r="F1043" s="6" t="s">
        <v>207</v>
      </c>
      <c r="G1043" s="6"/>
      <c r="H1043" s="5"/>
      <c r="I1043" s="7">
        <f t="shared" ref="I1043:L1044" si="93">+I1044</f>
        <v>1847.64</v>
      </c>
      <c r="J1043" s="7">
        <f t="shared" si="93"/>
        <v>2100</v>
      </c>
      <c r="K1043" s="7">
        <f t="shared" si="93"/>
        <v>4200</v>
      </c>
      <c r="L1043" s="7">
        <f t="shared" si="93"/>
        <v>4124.55</v>
      </c>
      <c r="M1043" s="7">
        <f t="shared" si="89"/>
        <v>98.203571428571436</v>
      </c>
      <c r="N1043" s="7">
        <f t="shared" si="90"/>
        <v>196.40714285714287</v>
      </c>
      <c r="O1043" s="7">
        <f t="shared" si="91"/>
        <v>223.23342209521334</v>
      </c>
    </row>
    <row r="1044" spans="1:15" x14ac:dyDescent="0.25">
      <c r="A1044" s="8"/>
      <c r="B1044" s="8"/>
      <c r="C1044" s="9" t="s">
        <v>539</v>
      </c>
      <c r="D1044" s="8"/>
      <c r="E1044" s="8"/>
      <c r="F1044" s="9" t="s">
        <v>530</v>
      </c>
      <c r="G1044" s="9"/>
      <c r="H1044" s="8"/>
      <c r="I1044" s="10">
        <f t="shared" si="93"/>
        <v>1847.64</v>
      </c>
      <c r="J1044" s="10">
        <f t="shared" si="93"/>
        <v>2100</v>
      </c>
      <c r="K1044" s="10">
        <f t="shared" si="93"/>
        <v>4200</v>
      </c>
      <c r="L1044" s="10">
        <f t="shared" si="93"/>
        <v>4124.55</v>
      </c>
      <c r="M1044" s="10">
        <f t="shared" si="89"/>
        <v>98.203571428571436</v>
      </c>
      <c r="N1044" s="10">
        <f t="shared" si="90"/>
        <v>196.40714285714287</v>
      </c>
      <c r="O1044" s="10">
        <f t="shared" si="91"/>
        <v>223.23342209521334</v>
      </c>
    </row>
    <row r="1045" spans="1:15" x14ac:dyDescent="0.25">
      <c r="A1045" s="11"/>
      <c r="B1045" s="11"/>
      <c r="C1045" s="11"/>
      <c r="D1045" s="12" t="s">
        <v>16</v>
      </c>
      <c r="E1045" s="11"/>
      <c r="F1045" s="12"/>
      <c r="G1045" s="12"/>
      <c r="H1045" s="11"/>
      <c r="I1045" s="13">
        <f>+I1046+I1047</f>
        <v>1847.64</v>
      </c>
      <c r="J1045" s="13">
        <f>+J1046+J1047</f>
        <v>2100</v>
      </c>
      <c r="K1045" s="13">
        <f>+K1046+K1047</f>
        <v>4200</v>
      </c>
      <c r="L1045" s="13">
        <f>+L1046+L1047</f>
        <v>4124.55</v>
      </c>
      <c r="M1045" s="13">
        <f t="shared" si="89"/>
        <v>98.203571428571436</v>
      </c>
      <c r="N1045" s="13">
        <f t="shared" si="90"/>
        <v>196.40714285714287</v>
      </c>
      <c r="O1045" s="13">
        <f t="shared" si="91"/>
        <v>223.23342209521334</v>
      </c>
    </row>
    <row r="1046" spans="1:15" x14ac:dyDescent="0.25">
      <c r="A1046" s="14"/>
      <c r="B1046" s="14"/>
      <c r="C1046" s="14"/>
      <c r="D1046" s="14"/>
      <c r="E1046" s="15" t="s">
        <v>21</v>
      </c>
      <c r="F1046" s="15" t="s">
        <v>22</v>
      </c>
      <c r="G1046" s="15"/>
      <c r="H1046" s="14"/>
      <c r="I1046" s="16">
        <v>0</v>
      </c>
      <c r="J1046" s="16">
        <v>200</v>
      </c>
      <c r="K1046" s="16">
        <v>2000.84</v>
      </c>
      <c r="L1046" s="16">
        <v>1925.39</v>
      </c>
      <c r="M1046" s="16">
        <f t="shared" si="89"/>
        <v>96.229083784810385</v>
      </c>
      <c r="N1046" s="16">
        <f t="shared" si="90"/>
        <v>962.69500000000005</v>
      </c>
      <c r="O1046" s="16">
        <f t="shared" si="91"/>
        <v>0</v>
      </c>
    </row>
    <row r="1047" spans="1:15" x14ac:dyDescent="0.25">
      <c r="A1047" s="14"/>
      <c r="B1047" s="14"/>
      <c r="C1047" s="14"/>
      <c r="D1047" s="14"/>
      <c r="E1047" s="15" t="s">
        <v>25</v>
      </c>
      <c r="F1047" s="15" t="s">
        <v>26</v>
      </c>
      <c r="G1047" s="15"/>
      <c r="H1047" s="14"/>
      <c r="I1047" s="16">
        <v>1847.64</v>
      </c>
      <c r="J1047" s="16">
        <v>1900</v>
      </c>
      <c r="K1047" s="16">
        <v>2199.16</v>
      </c>
      <c r="L1047" s="16">
        <v>2199.16</v>
      </c>
      <c r="M1047" s="16">
        <f t="shared" si="89"/>
        <v>100</v>
      </c>
      <c r="N1047" s="16">
        <f t="shared" si="90"/>
        <v>115.74526315789473</v>
      </c>
      <c r="O1047" s="16">
        <f t="shared" si="91"/>
        <v>119.02535125890323</v>
      </c>
    </row>
    <row r="1048" spans="1:15" x14ac:dyDescent="0.25">
      <c r="A1048" s="5"/>
      <c r="B1048" s="6" t="s">
        <v>326</v>
      </c>
      <c r="C1048" s="5"/>
      <c r="D1048" s="5"/>
      <c r="E1048" s="5"/>
      <c r="F1048" s="6" t="s">
        <v>327</v>
      </c>
      <c r="G1048" s="6"/>
      <c r="H1048" s="5"/>
      <c r="I1048" s="7">
        <f t="shared" ref="I1048:L1050" si="94">+I1049</f>
        <v>0</v>
      </c>
      <c r="J1048" s="7">
        <f t="shared" si="94"/>
        <v>1000</v>
      </c>
      <c r="K1048" s="7">
        <f t="shared" si="94"/>
        <v>1000</v>
      </c>
      <c r="L1048" s="7">
        <f t="shared" si="94"/>
        <v>0</v>
      </c>
      <c r="M1048" s="7">
        <f t="shared" si="89"/>
        <v>0</v>
      </c>
      <c r="N1048" s="7">
        <f t="shared" si="90"/>
        <v>0</v>
      </c>
      <c r="O1048" s="7">
        <f t="shared" si="91"/>
        <v>0</v>
      </c>
    </row>
    <row r="1049" spans="1:15" x14ac:dyDescent="0.25">
      <c r="A1049" s="8"/>
      <c r="B1049" s="8"/>
      <c r="C1049" s="9" t="s">
        <v>540</v>
      </c>
      <c r="D1049" s="8"/>
      <c r="E1049" s="8"/>
      <c r="F1049" s="9" t="s">
        <v>541</v>
      </c>
      <c r="G1049" s="9"/>
      <c r="H1049" s="8"/>
      <c r="I1049" s="10">
        <f t="shared" si="94"/>
        <v>0</v>
      </c>
      <c r="J1049" s="10">
        <f t="shared" si="94"/>
        <v>1000</v>
      </c>
      <c r="K1049" s="10">
        <f t="shared" si="94"/>
        <v>1000</v>
      </c>
      <c r="L1049" s="10">
        <f t="shared" si="94"/>
        <v>0</v>
      </c>
      <c r="M1049" s="10">
        <f t="shared" si="89"/>
        <v>0</v>
      </c>
      <c r="N1049" s="10">
        <f t="shared" si="90"/>
        <v>0</v>
      </c>
      <c r="O1049" s="10">
        <f t="shared" si="91"/>
        <v>0</v>
      </c>
    </row>
    <row r="1050" spans="1:15" x14ac:dyDescent="0.25">
      <c r="A1050" s="11"/>
      <c r="B1050" s="11"/>
      <c r="C1050" s="11"/>
      <c r="D1050" s="12" t="s">
        <v>16</v>
      </c>
      <c r="E1050" s="11"/>
      <c r="F1050" s="12"/>
      <c r="G1050" s="12"/>
      <c r="H1050" s="11"/>
      <c r="I1050" s="13">
        <f t="shared" si="94"/>
        <v>0</v>
      </c>
      <c r="J1050" s="13">
        <f t="shared" si="94"/>
        <v>1000</v>
      </c>
      <c r="K1050" s="13">
        <f t="shared" si="94"/>
        <v>1000</v>
      </c>
      <c r="L1050" s="13">
        <f t="shared" si="94"/>
        <v>0</v>
      </c>
      <c r="M1050" s="13">
        <f t="shared" si="89"/>
        <v>0</v>
      </c>
      <c r="N1050" s="13">
        <f t="shared" si="90"/>
        <v>0</v>
      </c>
      <c r="O1050" s="13">
        <f t="shared" si="91"/>
        <v>0</v>
      </c>
    </row>
    <row r="1051" spans="1:15" x14ac:dyDescent="0.25">
      <c r="A1051" s="14"/>
      <c r="B1051" s="14"/>
      <c r="C1051" s="14"/>
      <c r="D1051" s="14"/>
      <c r="E1051" s="15" t="s">
        <v>63</v>
      </c>
      <c r="F1051" s="15" t="s">
        <v>64</v>
      </c>
      <c r="G1051" s="15"/>
      <c r="H1051" s="14"/>
      <c r="I1051" s="16">
        <v>0</v>
      </c>
      <c r="J1051" s="16">
        <v>1000</v>
      </c>
      <c r="K1051" s="16">
        <v>1000</v>
      </c>
      <c r="L1051" s="16">
        <v>0</v>
      </c>
      <c r="M1051" s="16">
        <f t="shared" si="89"/>
        <v>0</v>
      </c>
      <c r="N1051" s="16">
        <f t="shared" si="90"/>
        <v>0</v>
      </c>
      <c r="O1051" s="16">
        <f t="shared" si="91"/>
        <v>0</v>
      </c>
    </row>
    <row r="1052" spans="1:15" x14ac:dyDescent="0.25">
      <c r="A1052" s="2" t="s">
        <v>542</v>
      </c>
      <c r="B1052" s="3"/>
      <c r="C1052" s="3"/>
      <c r="D1052" s="3"/>
      <c r="E1052" s="3"/>
      <c r="F1052" s="2" t="s">
        <v>543</v>
      </c>
      <c r="G1052" s="2"/>
      <c r="H1052" s="3"/>
      <c r="I1052" s="4">
        <f>+I1053+I1065+I1074</f>
        <v>9711.369999999999</v>
      </c>
      <c r="J1052" s="4">
        <f>+J1053+J1065+J1074</f>
        <v>24605</v>
      </c>
      <c r="K1052" s="4">
        <f>+K1053+K1065+K1074</f>
        <v>24605</v>
      </c>
      <c r="L1052" s="4">
        <f>+L1053+L1065+L1074</f>
        <v>12928.500000000002</v>
      </c>
      <c r="M1052" s="4">
        <f t="shared" si="89"/>
        <v>52.544198333672021</v>
      </c>
      <c r="N1052" s="4">
        <f t="shared" si="90"/>
        <v>52.544198333672021</v>
      </c>
      <c r="O1052" s="4">
        <f t="shared" si="91"/>
        <v>133.12745781491185</v>
      </c>
    </row>
    <row r="1053" spans="1:15" x14ac:dyDescent="0.25">
      <c r="A1053" s="5"/>
      <c r="B1053" s="6" t="s">
        <v>97</v>
      </c>
      <c r="C1053" s="5"/>
      <c r="D1053" s="5"/>
      <c r="E1053" s="5"/>
      <c r="F1053" s="6" t="s">
        <v>98</v>
      </c>
      <c r="G1053" s="6"/>
      <c r="H1053" s="5"/>
      <c r="I1053" s="7">
        <f t="shared" ref="I1053:L1054" si="95">+I1054</f>
        <v>8857.369999999999</v>
      </c>
      <c r="J1053" s="7">
        <f t="shared" si="95"/>
        <v>8605</v>
      </c>
      <c r="K1053" s="7">
        <f t="shared" si="95"/>
        <v>9905</v>
      </c>
      <c r="L1053" s="7">
        <f t="shared" si="95"/>
        <v>9731.8000000000011</v>
      </c>
      <c r="M1053" s="7">
        <f t="shared" si="89"/>
        <v>98.251388187783959</v>
      </c>
      <c r="N1053" s="7">
        <f t="shared" si="90"/>
        <v>113.09471237652528</v>
      </c>
      <c r="O1053" s="7">
        <f t="shared" si="91"/>
        <v>109.87234359634974</v>
      </c>
    </row>
    <row r="1054" spans="1:15" x14ac:dyDescent="0.25">
      <c r="A1054" s="8"/>
      <c r="B1054" s="8"/>
      <c r="C1054" s="9" t="s">
        <v>544</v>
      </c>
      <c r="D1054" s="8"/>
      <c r="E1054" s="8"/>
      <c r="F1054" s="9" t="s">
        <v>526</v>
      </c>
      <c r="G1054" s="9"/>
      <c r="H1054" s="8"/>
      <c r="I1054" s="10">
        <f t="shared" si="95"/>
        <v>8857.369999999999</v>
      </c>
      <c r="J1054" s="10">
        <f t="shared" si="95"/>
        <v>8605</v>
      </c>
      <c r="K1054" s="10">
        <f t="shared" si="95"/>
        <v>9905</v>
      </c>
      <c r="L1054" s="10">
        <f t="shared" si="95"/>
        <v>9731.8000000000011</v>
      </c>
      <c r="M1054" s="10">
        <f t="shared" si="89"/>
        <v>98.251388187783959</v>
      </c>
      <c r="N1054" s="10">
        <f t="shared" si="90"/>
        <v>113.09471237652528</v>
      </c>
      <c r="O1054" s="10">
        <f t="shared" si="91"/>
        <v>109.87234359634974</v>
      </c>
    </row>
    <row r="1055" spans="1:15" x14ac:dyDescent="0.25">
      <c r="A1055" s="11"/>
      <c r="B1055" s="11"/>
      <c r="C1055" s="11"/>
      <c r="D1055" s="12" t="s">
        <v>16</v>
      </c>
      <c r="E1055" s="11"/>
      <c r="F1055" s="12"/>
      <c r="G1055" s="12"/>
      <c r="H1055" s="11"/>
      <c r="I1055" s="13">
        <f>+I1056+I1057+I1058+I1059+I1060+I1061+I1062+I1063+I1064</f>
        <v>8857.369999999999</v>
      </c>
      <c r="J1055" s="13">
        <f>+J1056+J1057+J1058+J1059+J1060+J1061+J1062+J1063+J1064</f>
        <v>8605</v>
      </c>
      <c r="K1055" s="13">
        <f>+K1056+K1057+K1058+K1059+K1060+K1061+K1062+K1063+K1064</f>
        <v>9905</v>
      </c>
      <c r="L1055" s="13">
        <f>+L1056+L1057+L1058+L1059+L1060+L1061+L1062+L1063+L1064</f>
        <v>9731.8000000000011</v>
      </c>
      <c r="M1055" s="13">
        <f t="shared" si="89"/>
        <v>98.251388187783959</v>
      </c>
      <c r="N1055" s="13">
        <f t="shared" si="90"/>
        <v>113.09471237652528</v>
      </c>
      <c r="O1055" s="13">
        <f t="shared" si="91"/>
        <v>109.87234359634974</v>
      </c>
    </row>
    <row r="1056" spans="1:15" x14ac:dyDescent="0.25">
      <c r="A1056" s="14"/>
      <c r="B1056" s="14"/>
      <c r="C1056" s="14"/>
      <c r="D1056" s="14"/>
      <c r="E1056" s="15" t="s">
        <v>17</v>
      </c>
      <c r="F1056" s="15" t="s">
        <v>18</v>
      </c>
      <c r="G1056" s="15"/>
      <c r="H1056" s="14"/>
      <c r="I1056" s="16">
        <v>1270.9000000000001</v>
      </c>
      <c r="J1056" s="16">
        <v>2871.92</v>
      </c>
      <c r="K1056" s="16">
        <v>2024.05</v>
      </c>
      <c r="L1056" s="16">
        <v>1991.05</v>
      </c>
      <c r="M1056" s="16">
        <f t="shared" si="89"/>
        <v>98.369605493935424</v>
      </c>
      <c r="N1056" s="16">
        <f t="shared" si="90"/>
        <v>69.328184629098303</v>
      </c>
      <c r="O1056" s="16">
        <f t="shared" si="91"/>
        <v>156.66456841608309</v>
      </c>
    </row>
    <row r="1057" spans="1:15" x14ac:dyDescent="0.25">
      <c r="A1057" s="14"/>
      <c r="B1057" s="14"/>
      <c r="C1057" s="14"/>
      <c r="D1057" s="14"/>
      <c r="E1057" s="15" t="s">
        <v>33</v>
      </c>
      <c r="F1057" s="15" t="s">
        <v>34</v>
      </c>
      <c r="G1057" s="15"/>
      <c r="H1057" s="14"/>
      <c r="I1057" s="16">
        <v>2802.52</v>
      </c>
      <c r="J1057" s="16">
        <v>1100</v>
      </c>
      <c r="K1057" s="16">
        <v>1233.2</v>
      </c>
      <c r="L1057" s="16">
        <v>1233.2</v>
      </c>
      <c r="M1057" s="16">
        <f t="shared" si="89"/>
        <v>100</v>
      </c>
      <c r="N1057" s="16">
        <f t="shared" si="90"/>
        <v>112.10909090909091</v>
      </c>
      <c r="O1057" s="16">
        <f t="shared" si="91"/>
        <v>44.003254214064484</v>
      </c>
    </row>
    <row r="1058" spans="1:15" x14ac:dyDescent="0.25">
      <c r="A1058" s="14"/>
      <c r="B1058" s="14"/>
      <c r="C1058" s="14"/>
      <c r="D1058" s="14"/>
      <c r="E1058" s="15" t="s">
        <v>19</v>
      </c>
      <c r="F1058" s="15" t="s">
        <v>20</v>
      </c>
      <c r="G1058" s="15"/>
      <c r="H1058" s="14"/>
      <c r="I1058" s="16">
        <v>1835.5</v>
      </c>
      <c r="J1058" s="16">
        <v>2320</v>
      </c>
      <c r="K1058" s="16">
        <v>1900.82</v>
      </c>
      <c r="L1058" s="16">
        <v>1860.25</v>
      </c>
      <c r="M1058" s="16">
        <f t="shared" si="89"/>
        <v>97.865657979187944</v>
      </c>
      <c r="N1058" s="16">
        <f t="shared" si="90"/>
        <v>80.183189655172413</v>
      </c>
      <c r="O1058" s="16">
        <f t="shared" si="91"/>
        <v>101.34840642876601</v>
      </c>
    </row>
    <row r="1059" spans="1:15" x14ac:dyDescent="0.25">
      <c r="A1059" s="14"/>
      <c r="B1059" s="14"/>
      <c r="C1059" s="14"/>
      <c r="D1059" s="14"/>
      <c r="E1059" s="15" t="s">
        <v>70</v>
      </c>
      <c r="F1059" s="15" t="s">
        <v>71</v>
      </c>
      <c r="G1059" s="15"/>
      <c r="H1059" s="14"/>
      <c r="I1059" s="16">
        <v>0</v>
      </c>
      <c r="J1059" s="16">
        <v>0</v>
      </c>
      <c r="K1059" s="16">
        <v>50</v>
      </c>
      <c r="L1059" s="16">
        <v>50</v>
      </c>
      <c r="M1059" s="16">
        <f t="shared" si="89"/>
        <v>100</v>
      </c>
      <c r="N1059" s="16">
        <f t="shared" si="90"/>
        <v>0</v>
      </c>
      <c r="O1059" s="16">
        <f t="shared" si="91"/>
        <v>0</v>
      </c>
    </row>
    <row r="1060" spans="1:15" x14ac:dyDescent="0.25">
      <c r="A1060" s="14"/>
      <c r="B1060" s="14"/>
      <c r="C1060" s="14"/>
      <c r="D1060" s="14"/>
      <c r="E1060" s="15" t="s">
        <v>21</v>
      </c>
      <c r="F1060" s="15" t="s">
        <v>22</v>
      </c>
      <c r="G1060" s="15"/>
      <c r="H1060" s="14"/>
      <c r="I1060" s="16">
        <v>246.45</v>
      </c>
      <c r="J1060" s="16">
        <v>2285.08</v>
      </c>
      <c r="K1060" s="16">
        <v>381.48</v>
      </c>
      <c r="L1060" s="16">
        <v>364.06</v>
      </c>
      <c r="M1060" s="16">
        <f t="shared" si="89"/>
        <v>95.433574499318439</v>
      </c>
      <c r="N1060" s="16">
        <f t="shared" si="90"/>
        <v>15.932046142804628</v>
      </c>
      <c r="O1060" s="16">
        <f t="shared" si="91"/>
        <v>147.72164739298032</v>
      </c>
    </row>
    <row r="1061" spans="1:15" x14ac:dyDescent="0.25">
      <c r="A1061" s="14"/>
      <c r="B1061" s="14"/>
      <c r="C1061" s="14"/>
      <c r="D1061" s="14"/>
      <c r="E1061" s="15" t="s">
        <v>23</v>
      </c>
      <c r="F1061" s="15" t="s">
        <v>24</v>
      </c>
      <c r="G1061" s="15"/>
      <c r="H1061" s="14"/>
      <c r="I1061" s="16">
        <v>101.4</v>
      </c>
      <c r="J1061" s="16">
        <v>25</v>
      </c>
      <c r="K1061" s="16">
        <v>25</v>
      </c>
      <c r="L1061" s="16">
        <v>11.68</v>
      </c>
      <c r="M1061" s="16">
        <f t="shared" si="89"/>
        <v>46.72</v>
      </c>
      <c r="N1061" s="16">
        <f t="shared" si="90"/>
        <v>46.72</v>
      </c>
      <c r="O1061" s="16">
        <f t="shared" si="91"/>
        <v>11.518737672583827</v>
      </c>
    </row>
    <row r="1062" spans="1:15" x14ac:dyDescent="0.25">
      <c r="A1062" s="14"/>
      <c r="B1062" s="14"/>
      <c r="C1062" s="14"/>
      <c r="D1062" s="14"/>
      <c r="E1062" s="15" t="s">
        <v>25</v>
      </c>
      <c r="F1062" s="15" t="s">
        <v>26</v>
      </c>
      <c r="G1062" s="15"/>
      <c r="H1062" s="14"/>
      <c r="I1062" s="16">
        <v>3.6</v>
      </c>
      <c r="J1062" s="16">
        <v>3</v>
      </c>
      <c r="K1062" s="16">
        <v>3</v>
      </c>
      <c r="L1062" s="16">
        <v>2.7</v>
      </c>
      <c r="M1062" s="16">
        <f t="shared" si="89"/>
        <v>90</v>
      </c>
      <c r="N1062" s="16">
        <f t="shared" si="90"/>
        <v>90</v>
      </c>
      <c r="O1062" s="16">
        <f t="shared" si="91"/>
        <v>75</v>
      </c>
    </row>
    <row r="1063" spans="1:15" x14ac:dyDescent="0.25">
      <c r="A1063" s="14"/>
      <c r="B1063" s="14"/>
      <c r="C1063" s="14"/>
      <c r="D1063" s="14"/>
      <c r="E1063" s="15" t="s">
        <v>63</v>
      </c>
      <c r="F1063" s="15" t="s">
        <v>64</v>
      </c>
      <c r="G1063" s="15"/>
      <c r="H1063" s="14"/>
      <c r="I1063" s="16">
        <v>2597</v>
      </c>
      <c r="J1063" s="16">
        <v>0</v>
      </c>
      <c r="K1063" s="16">
        <v>2011.59</v>
      </c>
      <c r="L1063" s="16">
        <v>1943</v>
      </c>
      <c r="M1063" s="16">
        <f t="shared" si="89"/>
        <v>96.590259446507503</v>
      </c>
      <c r="N1063" s="16">
        <f t="shared" si="90"/>
        <v>0</v>
      </c>
      <c r="O1063" s="16">
        <f t="shared" si="91"/>
        <v>74.817096649980755</v>
      </c>
    </row>
    <row r="1064" spans="1:15" x14ac:dyDescent="0.25">
      <c r="A1064" s="14"/>
      <c r="B1064" s="14"/>
      <c r="C1064" s="14"/>
      <c r="D1064" s="14"/>
      <c r="E1064" s="15" t="s">
        <v>137</v>
      </c>
      <c r="F1064" s="15" t="s">
        <v>138</v>
      </c>
      <c r="G1064" s="15"/>
      <c r="H1064" s="14"/>
      <c r="I1064" s="16">
        <v>0</v>
      </c>
      <c r="J1064" s="16">
        <v>0</v>
      </c>
      <c r="K1064" s="16">
        <v>2275.86</v>
      </c>
      <c r="L1064" s="16">
        <v>2275.86</v>
      </c>
      <c r="M1064" s="16">
        <f t="shared" si="89"/>
        <v>100</v>
      </c>
      <c r="N1064" s="16">
        <f t="shared" si="90"/>
        <v>0</v>
      </c>
      <c r="O1064" s="16">
        <f t="shared" si="91"/>
        <v>0</v>
      </c>
    </row>
    <row r="1065" spans="1:15" x14ac:dyDescent="0.25">
      <c r="A1065" s="5"/>
      <c r="B1065" s="6" t="s">
        <v>206</v>
      </c>
      <c r="C1065" s="5"/>
      <c r="D1065" s="5"/>
      <c r="E1065" s="5"/>
      <c r="F1065" s="6" t="s">
        <v>207</v>
      </c>
      <c r="G1065" s="6"/>
      <c r="H1065" s="5"/>
      <c r="I1065" s="7">
        <f>+I1066+I1069</f>
        <v>854</v>
      </c>
      <c r="J1065" s="7">
        <f>+J1066+J1069</f>
        <v>11000</v>
      </c>
      <c r="K1065" s="7">
        <f>+K1066+K1069</f>
        <v>9700</v>
      </c>
      <c r="L1065" s="7">
        <f>+L1066+L1069</f>
        <v>1632</v>
      </c>
      <c r="M1065" s="7">
        <f t="shared" si="89"/>
        <v>16.824742268041238</v>
      </c>
      <c r="N1065" s="7">
        <f t="shared" si="90"/>
        <v>14.836363636363636</v>
      </c>
      <c r="O1065" s="7">
        <f t="shared" si="91"/>
        <v>191.10070257611241</v>
      </c>
    </row>
    <row r="1066" spans="1:15" x14ac:dyDescent="0.25">
      <c r="A1066" s="8"/>
      <c r="B1066" s="8"/>
      <c r="C1066" s="9" t="s">
        <v>545</v>
      </c>
      <c r="D1066" s="8"/>
      <c r="E1066" s="8"/>
      <c r="F1066" s="9" t="s">
        <v>211</v>
      </c>
      <c r="G1066" s="9"/>
      <c r="H1066" s="8"/>
      <c r="I1066" s="10">
        <f t="shared" ref="I1066:L1067" si="96">+I1067</f>
        <v>0</v>
      </c>
      <c r="J1066" s="10">
        <f t="shared" si="96"/>
        <v>1500</v>
      </c>
      <c r="K1066" s="10">
        <f t="shared" si="96"/>
        <v>1500</v>
      </c>
      <c r="L1066" s="10">
        <f t="shared" si="96"/>
        <v>0</v>
      </c>
      <c r="M1066" s="10">
        <f t="shared" si="89"/>
        <v>0</v>
      </c>
      <c r="N1066" s="10">
        <f t="shared" si="90"/>
        <v>0</v>
      </c>
      <c r="O1066" s="10">
        <f t="shared" si="91"/>
        <v>0</v>
      </c>
    </row>
    <row r="1067" spans="1:15" x14ac:dyDescent="0.25">
      <c r="A1067" s="11"/>
      <c r="B1067" s="11"/>
      <c r="C1067" s="11"/>
      <c r="D1067" s="12" t="s">
        <v>16</v>
      </c>
      <c r="E1067" s="11"/>
      <c r="F1067" s="12"/>
      <c r="G1067" s="12"/>
      <c r="H1067" s="11"/>
      <c r="I1067" s="13">
        <f t="shared" si="96"/>
        <v>0</v>
      </c>
      <c r="J1067" s="13">
        <f t="shared" si="96"/>
        <v>1500</v>
      </c>
      <c r="K1067" s="13">
        <f t="shared" si="96"/>
        <v>1500</v>
      </c>
      <c r="L1067" s="13">
        <f t="shared" si="96"/>
        <v>0</v>
      </c>
      <c r="M1067" s="13">
        <f t="shared" si="89"/>
        <v>0</v>
      </c>
      <c r="N1067" s="13">
        <f t="shared" si="90"/>
        <v>0</v>
      </c>
      <c r="O1067" s="13">
        <f t="shared" si="91"/>
        <v>0</v>
      </c>
    </row>
    <row r="1068" spans="1:15" x14ac:dyDescent="0.25">
      <c r="A1068" s="14"/>
      <c r="B1068" s="14"/>
      <c r="C1068" s="14"/>
      <c r="D1068" s="14"/>
      <c r="E1068" s="15" t="s">
        <v>137</v>
      </c>
      <c r="F1068" s="15" t="s">
        <v>138</v>
      </c>
      <c r="G1068" s="15"/>
      <c r="H1068" s="14"/>
      <c r="I1068" s="16">
        <v>0</v>
      </c>
      <c r="J1068" s="16">
        <v>1500</v>
      </c>
      <c r="K1068" s="16">
        <v>1500</v>
      </c>
      <c r="L1068" s="16">
        <v>0</v>
      </c>
      <c r="M1068" s="16">
        <f t="shared" si="89"/>
        <v>0</v>
      </c>
      <c r="N1068" s="16">
        <f t="shared" si="90"/>
        <v>0</v>
      </c>
      <c r="O1068" s="16">
        <f t="shared" si="91"/>
        <v>0</v>
      </c>
    </row>
    <row r="1069" spans="1:15" x14ac:dyDescent="0.25">
      <c r="A1069" s="8"/>
      <c r="B1069" s="8"/>
      <c r="C1069" s="9" t="s">
        <v>546</v>
      </c>
      <c r="D1069" s="8"/>
      <c r="E1069" s="8"/>
      <c r="F1069" s="9" t="s">
        <v>530</v>
      </c>
      <c r="G1069" s="9"/>
      <c r="H1069" s="8"/>
      <c r="I1069" s="10">
        <f>+I1070</f>
        <v>854</v>
      </c>
      <c r="J1069" s="10">
        <f>+J1070</f>
        <v>9500</v>
      </c>
      <c r="K1069" s="10">
        <f>+K1070</f>
        <v>8200</v>
      </c>
      <c r="L1069" s="10">
        <f>+L1070</f>
        <v>1632</v>
      </c>
      <c r="M1069" s="10">
        <f t="shared" si="89"/>
        <v>19.902439024390244</v>
      </c>
      <c r="N1069" s="10">
        <f t="shared" si="90"/>
        <v>17.178947368421053</v>
      </c>
      <c r="O1069" s="10">
        <f t="shared" si="91"/>
        <v>191.10070257611241</v>
      </c>
    </row>
    <row r="1070" spans="1:15" x14ac:dyDescent="0.25">
      <c r="A1070" s="11"/>
      <c r="B1070" s="11"/>
      <c r="C1070" s="11"/>
      <c r="D1070" s="12" t="s">
        <v>16</v>
      </c>
      <c r="E1070" s="11"/>
      <c r="F1070" s="12"/>
      <c r="G1070" s="12"/>
      <c r="H1070" s="11"/>
      <c r="I1070" s="13">
        <f>+I1071+I1072+I1073</f>
        <v>854</v>
      </c>
      <c r="J1070" s="13">
        <f>+J1071+J1072+J1073</f>
        <v>9500</v>
      </c>
      <c r="K1070" s="13">
        <f>+K1071+K1072+K1073</f>
        <v>8200</v>
      </c>
      <c r="L1070" s="13">
        <f>+L1071+L1072+L1073</f>
        <v>1632</v>
      </c>
      <c r="M1070" s="13">
        <f t="shared" si="89"/>
        <v>19.902439024390244</v>
      </c>
      <c r="N1070" s="13">
        <f t="shared" si="90"/>
        <v>17.178947368421053</v>
      </c>
      <c r="O1070" s="13">
        <f t="shared" si="91"/>
        <v>191.10070257611241</v>
      </c>
    </row>
    <row r="1071" spans="1:15" x14ac:dyDescent="0.25">
      <c r="A1071" s="14"/>
      <c r="B1071" s="14"/>
      <c r="C1071" s="14"/>
      <c r="D1071" s="14"/>
      <c r="E1071" s="15" t="s">
        <v>17</v>
      </c>
      <c r="F1071" s="15" t="s">
        <v>18</v>
      </c>
      <c r="G1071" s="15"/>
      <c r="H1071" s="14"/>
      <c r="I1071" s="16">
        <v>0</v>
      </c>
      <c r="J1071" s="16">
        <v>0</v>
      </c>
      <c r="K1071" s="16">
        <v>280</v>
      </c>
      <c r="L1071" s="16">
        <v>280</v>
      </c>
      <c r="M1071" s="16">
        <f t="shared" si="89"/>
        <v>100</v>
      </c>
      <c r="N1071" s="16">
        <f t="shared" si="90"/>
        <v>0</v>
      </c>
      <c r="O1071" s="16">
        <f t="shared" si="91"/>
        <v>0</v>
      </c>
    </row>
    <row r="1072" spans="1:15" x14ac:dyDescent="0.25">
      <c r="A1072" s="14"/>
      <c r="B1072" s="14"/>
      <c r="C1072" s="14"/>
      <c r="D1072" s="14"/>
      <c r="E1072" s="15" t="s">
        <v>21</v>
      </c>
      <c r="F1072" s="15" t="s">
        <v>22</v>
      </c>
      <c r="G1072" s="15"/>
      <c r="H1072" s="14"/>
      <c r="I1072" s="16">
        <v>854</v>
      </c>
      <c r="J1072" s="16">
        <v>9500</v>
      </c>
      <c r="K1072" s="16">
        <v>6568</v>
      </c>
      <c r="L1072" s="16">
        <v>0</v>
      </c>
      <c r="M1072" s="16">
        <f t="shared" si="89"/>
        <v>0</v>
      </c>
      <c r="N1072" s="16">
        <f t="shared" si="90"/>
        <v>0</v>
      </c>
      <c r="O1072" s="16">
        <f t="shared" si="91"/>
        <v>0</v>
      </c>
    </row>
    <row r="1073" spans="1:15" x14ac:dyDescent="0.25">
      <c r="A1073" s="14"/>
      <c r="B1073" s="14"/>
      <c r="C1073" s="14"/>
      <c r="D1073" s="14"/>
      <c r="E1073" s="15" t="s">
        <v>139</v>
      </c>
      <c r="F1073" s="15" t="s">
        <v>140</v>
      </c>
      <c r="G1073" s="15"/>
      <c r="H1073" s="14"/>
      <c r="I1073" s="16">
        <v>0</v>
      </c>
      <c r="J1073" s="16">
        <v>0</v>
      </c>
      <c r="K1073" s="16">
        <v>1352</v>
      </c>
      <c r="L1073" s="16">
        <v>1352</v>
      </c>
      <c r="M1073" s="16">
        <f t="shared" si="89"/>
        <v>100</v>
      </c>
      <c r="N1073" s="16">
        <f t="shared" si="90"/>
        <v>0</v>
      </c>
      <c r="O1073" s="16">
        <f t="shared" si="91"/>
        <v>0</v>
      </c>
    </row>
    <row r="1074" spans="1:15" x14ac:dyDescent="0.25">
      <c r="A1074" s="5"/>
      <c r="B1074" s="6" t="s">
        <v>326</v>
      </c>
      <c r="C1074" s="5"/>
      <c r="D1074" s="5"/>
      <c r="E1074" s="5"/>
      <c r="F1074" s="6" t="s">
        <v>327</v>
      </c>
      <c r="G1074" s="6"/>
      <c r="H1074" s="5"/>
      <c r="I1074" s="7">
        <f t="shared" ref="I1074:L1075" si="97">+I1075</f>
        <v>0</v>
      </c>
      <c r="J1074" s="7">
        <f t="shared" si="97"/>
        <v>5000</v>
      </c>
      <c r="K1074" s="7">
        <f t="shared" si="97"/>
        <v>5000</v>
      </c>
      <c r="L1074" s="7">
        <f t="shared" si="97"/>
        <v>1564.7</v>
      </c>
      <c r="M1074" s="7">
        <f t="shared" si="89"/>
        <v>31.294</v>
      </c>
      <c r="N1074" s="7">
        <f t="shared" si="90"/>
        <v>31.294</v>
      </c>
      <c r="O1074" s="7">
        <f t="shared" si="91"/>
        <v>0</v>
      </c>
    </row>
    <row r="1075" spans="1:15" x14ac:dyDescent="0.25">
      <c r="A1075" s="8"/>
      <c r="B1075" s="8"/>
      <c r="C1075" s="9" t="s">
        <v>547</v>
      </c>
      <c r="D1075" s="8"/>
      <c r="E1075" s="8"/>
      <c r="F1075" s="9" t="s">
        <v>344</v>
      </c>
      <c r="G1075" s="9"/>
      <c r="H1075" s="8"/>
      <c r="I1075" s="10">
        <f t="shared" si="97"/>
        <v>0</v>
      </c>
      <c r="J1075" s="10">
        <f t="shared" si="97"/>
        <v>5000</v>
      </c>
      <c r="K1075" s="10">
        <f t="shared" si="97"/>
        <v>5000</v>
      </c>
      <c r="L1075" s="10">
        <f t="shared" si="97"/>
        <v>1564.7</v>
      </c>
      <c r="M1075" s="10">
        <f t="shared" si="89"/>
        <v>31.294</v>
      </c>
      <c r="N1075" s="10">
        <f t="shared" si="90"/>
        <v>31.294</v>
      </c>
      <c r="O1075" s="10">
        <f t="shared" si="91"/>
        <v>0</v>
      </c>
    </row>
    <row r="1076" spans="1:15" x14ac:dyDescent="0.25">
      <c r="A1076" s="11"/>
      <c r="B1076" s="11"/>
      <c r="C1076" s="11"/>
      <c r="D1076" s="12" t="s">
        <v>16</v>
      </c>
      <c r="E1076" s="11"/>
      <c r="F1076" s="12"/>
      <c r="G1076" s="12"/>
      <c r="H1076" s="11"/>
      <c r="I1076" s="13">
        <f>+I1077+I1078+I1079+I1080</f>
        <v>0</v>
      </c>
      <c r="J1076" s="13">
        <f>+J1077+J1078+J1079+J1080</f>
        <v>5000</v>
      </c>
      <c r="K1076" s="13">
        <f>+K1077+K1078+K1079+K1080</f>
        <v>5000</v>
      </c>
      <c r="L1076" s="13">
        <f>+L1077+L1078+L1079+L1080</f>
        <v>1564.7</v>
      </c>
      <c r="M1076" s="13">
        <f t="shared" si="89"/>
        <v>31.294</v>
      </c>
      <c r="N1076" s="13">
        <f t="shared" si="90"/>
        <v>31.294</v>
      </c>
      <c r="O1076" s="13">
        <f t="shared" si="91"/>
        <v>0</v>
      </c>
    </row>
    <row r="1077" spans="1:15" x14ac:dyDescent="0.25">
      <c r="A1077" s="14"/>
      <c r="B1077" s="14"/>
      <c r="C1077" s="14"/>
      <c r="D1077" s="14"/>
      <c r="E1077" s="15" t="s">
        <v>33</v>
      </c>
      <c r="F1077" s="15" t="s">
        <v>34</v>
      </c>
      <c r="G1077" s="15"/>
      <c r="H1077" s="14"/>
      <c r="I1077" s="16">
        <v>0</v>
      </c>
      <c r="J1077" s="16">
        <v>0</v>
      </c>
      <c r="K1077" s="16">
        <v>1409.95</v>
      </c>
      <c r="L1077" s="16">
        <v>1409.95</v>
      </c>
      <c r="M1077" s="16">
        <f t="shared" si="89"/>
        <v>100</v>
      </c>
      <c r="N1077" s="16">
        <f t="shared" si="90"/>
        <v>0</v>
      </c>
      <c r="O1077" s="16">
        <f t="shared" si="91"/>
        <v>0</v>
      </c>
    </row>
    <row r="1078" spans="1:15" x14ac:dyDescent="0.25">
      <c r="A1078" s="14"/>
      <c r="B1078" s="14"/>
      <c r="C1078" s="14"/>
      <c r="D1078" s="14"/>
      <c r="E1078" s="15" t="s">
        <v>70</v>
      </c>
      <c r="F1078" s="15" t="s">
        <v>71</v>
      </c>
      <c r="G1078" s="15"/>
      <c r="H1078" s="14"/>
      <c r="I1078" s="16">
        <v>0</v>
      </c>
      <c r="J1078" s="16">
        <v>0</v>
      </c>
      <c r="K1078" s="16">
        <v>123.46</v>
      </c>
      <c r="L1078" s="16">
        <v>123.46</v>
      </c>
      <c r="M1078" s="16">
        <f t="shared" si="89"/>
        <v>100</v>
      </c>
      <c r="N1078" s="16">
        <f t="shared" si="90"/>
        <v>0</v>
      </c>
      <c r="O1078" s="16">
        <f t="shared" si="91"/>
        <v>0</v>
      </c>
    </row>
    <row r="1079" spans="1:15" x14ac:dyDescent="0.25">
      <c r="A1079" s="14"/>
      <c r="B1079" s="14"/>
      <c r="C1079" s="14"/>
      <c r="D1079" s="14"/>
      <c r="E1079" s="15" t="s">
        <v>21</v>
      </c>
      <c r="F1079" s="15" t="s">
        <v>22</v>
      </c>
      <c r="G1079" s="15"/>
      <c r="H1079" s="14"/>
      <c r="I1079" s="16">
        <v>0</v>
      </c>
      <c r="J1079" s="16">
        <v>31.29</v>
      </c>
      <c r="K1079" s="16">
        <v>31.29</v>
      </c>
      <c r="L1079" s="16">
        <v>31.29</v>
      </c>
      <c r="M1079" s="16">
        <f t="shared" si="89"/>
        <v>100</v>
      </c>
      <c r="N1079" s="16">
        <f t="shared" si="90"/>
        <v>100</v>
      </c>
      <c r="O1079" s="16">
        <f t="shared" si="91"/>
        <v>0</v>
      </c>
    </row>
    <row r="1080" spans="1:15" x14ac:dyDescent="0.25">
      <c r="A1080" s="14"/>
      <c r="B1080" s="14"/>
      <c r="C1080" s="14"/>
      <c r="D1080" s="14"/>
      <c r="E1080" s="15" t="s">
        <v>139</v>
      </c>
      <c r="F1080" s="15" t="s">
        <v>140</v>
      </c>
      <c r="G1080" s="15"/>
      <c r="H1080" s="14"/>
      <c r="I1080" s="16">
        <v>0</v>
      </c>
      <c r="J1080" s="16">
        <v>4968.71</v>
      </c>
      <c r="K1080" s="16">
        <v>3435.3</v>
      </c>
      <c r="L1080" s="16">
        <v>0</v>
      </c>
      <c r="M1080" s="16">
        <f t="shared" si="89"/>
        <v>0</v>
      </c>
      <c r="N1080" s="16">
        <f t="shared" si="90"/>
        <v>0</v>
      </c>
      <c r="O1080" s="16">
        <f t="shared" si="91"/>
        <v>0</v>
      </c>
    </row>
    <row r="1081" spans="1:15" x14ac:dyDescent="0.25">
      <c r="A1081" s="2" t="s">
        <v>548</v>
      </c>
      <c r="B1081" s="3"/>
      <c r="C1081" s="3"/>
      <c r="D1081" s="3"/>
      <c r="E1081" s="3"/>
      <c r="F1081" s="2" t="s">
        <v>549</v>
      </c>
      <c r="G1081" s="2"/>
      <c r="H1081" s="3"/>
      <c r="I1081" s="4">
        <f t="shared" ref="I1081:L1083" si="98">+I1082</f>
        <v>15314.690000000002</v>
      </c>
      <c r="J1081" s="4">
        <f t="shared" si="98"/>
        <v>16600</v>
      </c>
      <c r="K1081" s="4">
        <f t="shared" si="98"/>
        <v>16600</v>
      </c>
      <c r="L1081" s="4">
        <f t="shared" si="98"/>
        <v>11477.98</v>
      </c>
      <c r="M1081" s="4">
        <f t="shared" si="89"/>
        <v>69.144457831325298</v>
      </c>
      <c r="N1081" s="4">
        <f t="shared" si="90"/>
        <v>69.144457831325298</v>
      </c>
      <c r="O1081" s="4">
        <f t="shared" si="91"/>
        <v>74.947517710120138</v>
      </c>
    </row>
    <row r="1082" spans="1:15" x14ac:dyDescent="0.25">
      <c r="A1082" s="5"/>
      <c r="B1082" s="6" t="s">
        <v>97</v>
      </c>
      <c r="C1082" s="5"/>
      <c r="D1082" s="5"/>
      <c r="E1082" s="5"/>
      <c r="F1082" s="6" t="s">
        <v>98</v>
      </c>
      <c r="G1082" s="6"/>
      <c r="H1082" s="5"/>
      <c r="I1082" s="7">
        <f t="shared" si="98"/>
        <v>15314.690000000002</v>
      </c>
      <c r="J1082" s="7">
        <f t="shared" si="98"/>
        <v>16600</v>
      </c>
      <c r="K1082" s="7">
        <f t="shared" si="98"/>
        <v>16600</v>
      </c>
      <c r="L1082" s="7">
        <f t="shared" si="98"/>
        <v>11477.98</v>
      </c>
      <c r="M1082" s="7">
        <f t="shared" si="89"/>
        <v>69.144457831325298</v>
      </c>
      <c r="N1082" s="7">
        <f t="shared" si="90"/>
        <v>69.144457831325298</v>
      </c>
      <c r="O1082" s="7">
        <f t="shared" si="91"/>
        <v>74.947517710120138</v>
      </c>
    </row>
    <row r="1083" spans="1:15" x14ac:dyDescent="0.25">
      <c r="A1083" s="8"/>
      <c r="B1083" s="8"/>
      <c r="C1083" s="9" t="s">
        <v>550</v>
      </c>
      <c r="D1083" s="8"/>
      <c r="E1083" s="8"/>
      <c r="F1083" s="9" t="s">
        <v>526</v>
      </c>
      <c r="G1083" s="9"/>
      <c r="H1083" s="8"/>
      <c r="I1083" s="10">
        <f t="shared" si="98"/>
        <v>15314.690000000002</v>
      </c>
      <c r="J1083" s="10">
        <f t="shared" si="98"/>
        <v>16600</v>
      </c>
      <c r="K1083" s="10">
        <f t="shared" si="98"/>
        <v>16600</v>
      </c>
      <c r="L1083" s="10">
        <f t="shared" si="98"/>
        <v>11477.98</v>
      </c>
      <c r="M1083" s="10">
        <f t="shared" si="89"/>
        <v>69.144457831325298</v>
      </c>
      <c r="N1083" s="10">
        <f t="shared" si="90"/>
        <v>69.144457831325298</v>
      </c>
      <c r="O1083" s="10">
        <f t="shared" si="91"/>
        <v>74.947517710120138</v>
      </c>
    </row>
    <row r="1084" spans="1:15" x14ac:dyDescent="0.25">
      <c r="A1084" s="11"/>
      <c r="B1084" s="11"/>
      <c r="C1084" s="11"/>
      <c r="D1084" s="12" t="s">
        <v>16</v>
      </c>
      <c r="E1084" s="11"/>
      <c r="F1084" s="12"/>
      <c r="G1084" s="12"/>
      <c r="H1084" s="11"/>
      <c r="I1084" s="13">
        <f>+I1085+I1086+I1087+I1088+I1089+I1090+I1091+I1092+I1093</f>
        <v>15314.690000000002</v>
      </c>
      <c r="J1084" s="13">
        <f>+J1085+J1086+J1087+J1088+J1089+J1090+J1091+J1092+J1093</f>
        <v>16600</v>
      </c>
      <c r="K1084" s="13">
        <f>+K1085+K1086+K1087+K1088+K1089+K1090+K1091+K1092+K1093</f>
        <v>16600</v>
      </c>
      <c r="L1084" s="13">
        <f>+L1085+L1086+L1087+L1088+L1089+L1090+L1091+L1092+L1093</f>
        <v>11477.98</v>
      </c>
      <c r="M1084" s="13">
        <f t="shared" si="89"/>
        <v>69.144457831325298</v>
      </c>
      <c r="N1084" s="13">
        <f t="shared" si="90"/>
        <v>69.144457831325298</v>
      </c>
      <c r="O1084" s="13">
        <f t="shared" si="91"/>
        <v>74.947517710120138</v>
      </c>
    </row>
    <row r="1085" spans="1:15" x14ac:dyDescent="0.25">
      <c r="A1085" s="14"/>
      <c r="B1085" s="14"/>
      <c r="C1085" s="14"/>
      <c r="D1085" s="14"/>
      <c r="E1085" s="15" t="s">
        <v>17</v>
      </c>
      <c r="F1085" s="15" t="s">
        <v>18</v>
      </c>
      <c r="G1085" s="15"/>
      <c r="H1085" s="14"/>
      <c r="I1085" s="16">
        <v>1761.13</v>
      </c>
      <c r="J1085" s="16">
        <v>1856.07</v>
      </c>
      <c r="K1085" s="16">
        <v>2556.2199999999998</v>
      </c>
      <c r="L1085" s="16">
        <v>863.01</v>
      </c>
      <c r="M1085" s="16">
        <f t="shared" si="89"/>
        <v>33.761178615299151</v>
      </c>
      <c r="N1085" s="16">
        <f t="shared" si="90"/>
        <v>46.496629976240122</v>
      </c>
      <c r="O1085" s="16">
        <f t="shared" si="91"/>
        <v>49.003196811138302</v>
      </c>
    </row>
    <row r="1086" spans="1:15" x14ac:dyDescent="0.25">
      <c r="A1086" s="14"/>
      <c r="B1086" s="14"/>
      <c r="C1086" s="14"/>
      <c r="D1086" s="14"/>
      <c r="E1086" s="15" t="s">
        <v>33</v>
      </c>
      <c r="F1086" s="15" t="s">
        <v>34</v>
      </c>
      <c r="G1086" s="15"/>
      <c r="H1086" s="14"/>
      <c r="I1086" s="16">
        <v>2987.5</v>
      </c>
      <c r="J1086" s="16">
        <v>1500</v>
      </c>
      <c r="K1086" s="16">
        <v>1962.78</v>
      </c>
      <c r="L1086" s="16">
        <v>1962.78</v>
      </c>
      <c r="M1086" s="16">
        <f t="shared" si="89"/>
        <v>100</v>
      </c>
      <c r="N1086" s="16">
        <f t="shared" si="90"/>
        <v>130.852</v>
      </c>
      <c r="O1086" s="16">
        <f t="shared" si="91"/>
        <v>65.69974895397489</v>
      </c>
    </row>
    <row r="1087" spans="1:15" x14ac:dyDescent="0.25">
      <c r="A1087" s="14"/>
      <c r="B1087" s="14"/>
      <c r="C1087" s="14"/>
      <c r="D1087" s="14"/>
      <c r="E1087" s="15" t="s">
        <v>19</v>
      </c>
      <c r="F1087" s="15" t="s">
        <v>20</v>
      </c>
      <c r="G1087" s="15"/>
      <c r="H1087" s="14"/>
      <c r="I1087" s="16">
        <v>3869.72</v>
      </c>
      <c r="J1087" s="16">
        <v>3700</v>
      </c>
      <c r="K1087" s="16">
        <v>3714</v>
      </c>
      <c r="L1087" s="16">
        <v>2697.29</v>
      </c>
      <c r="M1087" s="16">
        <f t="shared" si="89"/>
        <v>72.624932687129771</v>
      </c>
      <c r="N1087" s="16">
        <f t="shared" si="90"/>
        <v>72.899729729729728</v>
      </c>
      <c r="O1087" s="16">
        <f t="shared" si="91"/>
        <v>69.70245909264753</v>
      </c>
    </row>
    <row r="1088" spans="1:15" x14ac:dyDescent="0.25">
      <c r="A1088" s="14"/>
      <c r="B1088" s="14"/>
      <c r="C1088" s="14"/>
      <c r="D1088" s="14"/>
      <c r="E1088" s="15" t="s">
        <v>21</v>
      </c>
      <c r="F1088" s="15" t="s">
        <v>22</v>
      </c>
      <c r="G1088" s="15"/>
      <c r="H1088" s="14"/>
      <c r="I1088" s="16">
        <v>4687.37</v>
      </c>
      <c r="J1088" s="16">
        <v>265.08</v>
      </c>
      <c r="K1088" s="16">
        <v>302.41000000000003</v>
      </c>
      <c r="L1088" s="16">
        <v>302.17</v>
      </c>
      <c r="M1088" s="16">
        <f t="shared" si="89"/>
        <v>99.920637545054731</v>
      </c>
      <c r="N1088" s="16">
        <f t="shared" si="90"/>
        <v>113.99200241436549</v>
      </c>
      <c r="O1088" s="16">
        <f t="shared" si="91"/>
        <v>6.4464721154933375</v>
      </c>
    </row>
    <row r="1089" spans="1:15" x14ac:dyDescent="0.25">
      <c r="A1089" s="14"/>
      <c r="B1089" s="14"/>
      <c r="C1089" s="14"/>
      <c r="D1089" s="14"/>
      <c r="E1089" s="15" t="s">
        <v>23</v>
      </c>
      <c r="F1089" s="15" t="s">
        <v>24</v>
      </c>
      <c r="G1089" s="15"/>
      <c r="H1089" s="14"/>
      <c r="I1089" s="16">
        <v>60.09</v>
      </c>
      <c r="J1089" s="16">
        <v>68.849999999999994</v>
      </c>
      <c r="K1089" s="16">
        <v>68.849999999999994</v>
      </c>
      <c r="L1089" s="16">
        <v>68.849999999999994</v>
      </c>
      <c r="M1089" s="16">
        <f t="shared" si="89"/>
        <v>100</v>
      </c>
      <c r="N1089" s="16">
        <f t="shared" si="90"/>
        <v>100</v>
      </c>
      <c r="O1089" s="16">
        <f t="shared" si="91"/>
        <v>114.57813280079878</v>
      </c>
    </row>
    <row r="1090" spans="1:15" x14ac:dyDescent="0.25">
      <c r="A1090" s="14"/>
      <c r="B1090" s="14"/>
      <c r="C1090" s="14"/>
      <c r="D1090" s="14"/>
      <c r="E1090" s="15" t="s">
        <v>25</v>
      </c>
      <c r="F1090" s="15" t="s">
        <v>26</v>
      </c>
      <c r="G1090" s="15"/>
      <c r="H1090" s="14"/>
      <c r="I1090" s="16">
        <v>1356.92</v>
      </c>
      <c r="J1090" s="16">
        <v>1610</v>
      </c>
      <c r="K1090" s="16">
        <v>2240.6799999999998</v>
      </c>
      <c r="L1090" s="16">
        <v>2183.88</v>
      </c>
      <c r="M1090" s="16">
        <f t="shared" si="89"/>
        <v>97.465055251084507</v>
      </c>
      <c r="N1090" s="16">
        <f t="shared" si="90"/>
        <v>135.64472049689442</v>
      </c>
      <c r="O1090" s="16">
        <f t="shared" si="91"/>
        <v>160.94390236712556</v>
      </c>
    </row>
    <row r="1091" spans="1:15" x14ac:dyDescent="0.25">
      <c r="A1091" s="14"/>
      <c r="B1091" s="14"/>
      <c r="C1091" s="14"/>
      <c r="D1091" s="14"/>
      <c r="E1091" s="15" t="s">
        <v>322</v>
      </c>
      <c r="F1091" s="15" t="s">
        <v>323</v>
      </c>
      <c r="G1091" s="15"/>
      <c r="H1091" s="14"/>
      <c r="I1091" s="16">
        <v>0</v>
      </c>
      <c r="J1091" s="16">
        <v>0</v>
      </c>
      <c r="K1091" s="16">
        <v>500</v>
      </c>
      <c r="L1091" s="16">
        <v>500</v>
      </c>
      <c r="M1091" s="16">
        <f t="shared" si="89"/>
        <v>100</v>
      </c>
      <c r="N1091" s="16">
        <f t="shared" si="90"/>
        <v>0</v>
      </c>
      <c r="O1091" s="16">
        <f t="shared" si="91"/>
        <v>0</v>
      </c>
    </row>
    <row r="1092" spans="1:15" x14ac:dyDescent="0.25">
      <c r="A1092" s="14"/>
      <c r="B1092" s="14"/>
      <c r="C1092" s="14"/>
      <c r="D1092" s="14"/>
      <c r="E1092" s="15" t="s">
        <v>29</v>
      </c>
      <c r="F1092" s="15" t="s">
        <v>30</v>
      </c>
      <c r="G1092" s="15"/>
      <c r="H1092" s="14"/>
      <c r="I1092" s="16">
        <v>0</v>
      </c>
      <c r="J1092" s="16">
        <v>1600</v>
      </c>
      <c r="K1092" s="16">
        <v>2900</v>
      </c>
      <c r="L1092" s="16">
        <v>2900</v>
      </c>
      <c r="M1092" s="16">
        <f t="shared" si="89"/>
        <v>100</v>
      </c>
      <c r="N1092" s="16">
        <f t="shared" si="90"/>
        <v>181.25</v>
      </c>
      <c r="O1092" s="16">
        <f t="shared" si="91"/>
        <v>0</v>
      </c>
    </row>
    <row r="1093" spans="1:15" x14ac:dyDescent="0.25">
      <c r="A1093" s="14"/>
      <c r="B1093" s="14"/>
      <c r="C1093" s="14"/>
      <c r="D1093" s="14"/>
      <c r="E1093" s="15" t="s">
        <v>139</v>
      </c>
      <c r="F1093" s="15" t="s">
        <v>140</v>
      </c>
      <c r="G1093" s="15"/>
      <c r="H1093" s="14"/>
      <c r="I1093" s="16">
        <v>591.96</v>
      </c>
      <c r="J1093" s="16">
        <v>6000</v>
      </c>
      <c r="K1093" s="16">
        <v>2355.06</v>
      </c>
      <c r="L1093" s="16">
        <v>0</v>
      </c>
      <c r="M1093" s="16">
        <f t="shared" ref="M1093:M1156" si="99">IF(K1093&lt;&gt;0,L1093/K1093*100,0)</f>
        <v>0</v>
      </c>
      <c r="N1093" s="16">
        <f t="shared" ref="N1093:N1156" si="100">IF(J1093&lt;&gt;0,L1093/J1093*100,0)</f>
        <v>0</v>
      </c>
      <c r="O1093" s="16">
        <f t="shared" ref="O1093:O1156" si="101">IF(I1093&lt;&gt;0,L1093/I1093*100,0)</f>
        <v>0</v>
      </c>
    </row>
    <row r="1094" spans="1:15" x14ac:dyDescent="0.25">
      <c r="A1094" s="2" t="s">
        <v>551</v>
      </c>
      <c r="B1094" s="3"/>
      <c r="C1094" s="3"/>
      <c r="D1094" s="3"/>
      <c r="E1094" s="3"/>
      <c r="F1094" s="2" t="s">
        <v>552</v>
      </c>
      <c r="G1094" s="2"/>
      <c r="H1094" s="3"/>
      <c r="I1094" s="4">
        <f>+I1095+I1105+I1109</f>
        <v>3614.73</v>
      </c>
      <c r="J1094" s="4">
        <f>+J1095+J1105+J1109</f>
        <v>11470</v>
      </c>
      <c r="K1094" s="4">
        <f>+K1095+K1105+K1109</f>
        <v>11470</v>
      </c>
      <c r="L1094" s="4">
        <f>+L1095+L1105+L1109</f>
        <v>3344.87</v>
      </c>
      <c r="M1094" s="4">
        <f t="shared" si="99"/>
        <v>29.161900610287706</v>
      </c>
      <c r="N1094" s="4">
        <f t="shared" si="100"/>
        <v>29.161900610287706</v>
      </c>
      <c r="O1094" s="4">
        <f t="shared" si="101"/>
        <v>92.534435490340911</v>
      </c>
    </row>
    <row r="1095" spans="1:15" x14ac:dyDescent="0.25">
      <c r="A1095" s="5"/>
      <c r="B1095" s="6" t="s">
        <v>97</v>
      </c>
      <c r="C1095" s="5"/>
      <c r="D1095" s="5"/>
      <c r="E1095" s="5"/>
      <c r="F1095" s="6" t="s">
        <v>98</v>
      </c>
      <c r="G1095" s="6"/>
      <c r="H1095" s="5"/>
      <c r="I1095" s="7">
        <f t="shared" ref="I1095:L1096" si="102">+I1096</f>
        <v>3537.15</v>
      </c>
      <c r="J1095" s="7">
        <f t="shared" si="102"/>
        <v>8220</v>
      </c>
      <c r="K1095" s="7">
        <f t="shared" si="102"/>
        <v>8220</v>
      </c>
      <c r="L1095" s="7">
        <f t="shared" si="102"/>
        <v>3141.7</v>
      </c>
      <c r="M1095" s="7">
        <f t="shared" si="99"/>
        <v>38.220194647201943</v>
      </c>
      <c r="N1095" s="7">
        <f t="shared" si="100"/>
        <v>38.220194647201943</v>
      </c>
      <c r="O1095" s="7">
        <f t="shared" si="101"/>
        <v>88.820095274444114</v>
      </c>
    </row>
    <row r="1096" spans="1:15" x14ac:dyDescent="0.25">
      <c r="A1096" s="8"/>
      <c r="B1096" s="8"/>
      <c r="C1096" s="9" t="s">
        <v>553</v>
      </c>
      <c r="D1096" s="8"/>
      <c r="E1096" s="8"/>
      <c r="F1096" s="9" t="s">
        <v>526</v>
      </c>
      <c r="G1096" s="9"/>
      <c r="H1096" s="8"/>
      <c r="I1096" s="10">
        <f t="shared" si="102"/>
        <v>3537.15</v>
      </c>
      <c r="J1096" s="10">
        <f t="shared" si="102"/>
        <v>8220</v>
      </c>
      <c r="K1096" s="10">
        <f t="shared" si="102"/>
        <v>8220</v>
      </c>
      <c r="L1096" s="10">
        <f t="shared" si="102"/>
        <v>3141.7</v>
      </c>
      <c r="M1096" s="10">
        <f t="shared" si="99"/>
        <v>38.220194647201943</v>
      </c>
      <c r="N1096" s="10">
        <f t="shared" si="100"/>
        <v>38.220194647201943</v>
      </c>
      <c r="O1096" s="10">
        <f t="shared" si="101"/>
        <v>88.820095274444114</v>
      </c>
    </row>
    <row r="1097" spans="1:15" x14ac:dyDescent="0.25">
      <c r="A1097" s="11"/>
      <c r="B1097" s="11"/>
      <c r="C1097" s="11"/>
      <c r="D1097" s="12" t="s">
        <v>16</v>
      </c>
      <c r="E1097" s="11"/>
      <c r="F1097" s="12"/>
      <c r="G1097" s="12"/>
      <c r="H1097" s="11"/>
      <c r="I1097" s="13">
        <f>+I1098+I1099+I1100+I1101+I1102+I1103+I1104</f>
        <v>3537.15</v>
      </c>
      <c r="J1097" s="13">
        <f>+J1098+J1099+J1100+J1101+J1102+J1103+J1104</f>
        <v>8220</v>
      </c>
      <c r="K1097" s="13">
        <f>+K1098+K1099+K1100+K1101+K1102+K1103+K1104</f>
        <v>8220</v>
      </c>
      <c r="L1097" s="13">
        <f>+L1098+L1099+L1100+L1101+L1102+L1103+L1104</f>
        <v>3141.7</v>
      </c>
      <c r="M1097" s="13">
        <f t="shared" si="99"/>
        <v>38.220194647201943</v>
      </c>
      <c r="N1097" s="13">
        <f t="shared" si="100"/>
        <v>38.220194647201943</v>
      </c>
      <c r="O1097" s="13">
        <f t="shared" si="101"/>
        <v>88.820095274444114</v>
      </c>
    </row>
    <row r="1098" spans="1:15" x14ac:dyDescent="0.25">
      <c r="A1098" s="14"/>
      <c r="B1098" s="14"/>
      <c r="C1098" s="14"/>
      <c r="D1098" s="14"/>
      <c r="E1098" s="15" t="s">
        <v>17</v>
      </c>
      <c r="F1098" s="15" t="s">
        <v>18</v>
      </c>
      <c r="G1098" s="15"/>
      <c r="H1098" s="14"/>
      <c r="I1098" s="16">
        <v>0</v>
      </c>
      <c r="J1098" s="16">
        <v>870</v>
      </c>
      <c r="K1098" s="16">
        <v>870</v>
      </c>
      <c r="L1098" s="16">
        <v>25.12</v>
      </c>
      <c r="M1098" s="16">
        <f t="shared" si="99"/>
        <v>2.8873563218390808</v>
      </c>
      <c r="N1098" s="16">
        <f t="shared" si="100"/>
        <v>2.8873563218390808</v>
      </c>
      <c r="O1098" s="16">
        <f t="shared" si="101"/>
        <v>0</v>
      </c>
    </row>
    <row r="1099" spans="1:15" x14ac:dyDescent="0.25">
      <c r="A1099" s="14"/>
      <c r="B1099" s="14"/>
      <c r="C1099" s="14"/>
      <c r="D1099" s="14"/>
      <c r="E1099" s="15" t="s">
        <v>33</v>
      </c>
      <c r="F1099" s="15" t="s">
        <v>34</v>
      </c>
      <c r="G1099" s="15"/>
      <c r="H1099" s="14"/>
      <c r="I1099" s="16">
        <v>357.27</v>
      </c>
      <c r="J1099" s="16">
        <v>30</v>
      </c>
      <c r="K1099" s="16">
        <v>163</v>
      </c>
      <c r="L1099" s="16">
        <v>143.5</v>
      </c>
      <c r="M1099" s="16">
        <f t="shared" si="99"/>
        <v>88.036809815950917</v>
      </c>
      <c r="N1099" s="16">
        <f t="shared" si="100"/>
        <v>478.33333333333331</v>
      </c>
      <c r="O1099" s="16">
        <f t="shared" si="101"/>
        <v>40.165701010440287</v>
      </c>
    </row>
    <row r="1100" spans="1:15" x14ac:dyDescent="0.25">
      <c r="A1100" s="14"/>
      <c r="B1100" s="14"/>
      <c r="C1100" s="14"/>
      <c r="D1100" s="14"/>
      <c r="E1100" s="15" t="s">
        <v>19</v>
      </c>
      <c r="F1100" s="15" t="s">
        <v>20</v>
      </c>
      <c r="G1100" s="15"/>
      <c r="H1100" s="14"/>
      <c r="I1100" s="16">
        <v>51.72</v>
      </c>
      <c r="J1100" s="16">
        <v>200</v>
      </c>
      <c r="K1100" s="16">
        <v>225.95</v>
      </c>
      <c r="L1100" s="16">
        <v>160.15</v>
      </c>
      <c r="M1100" s="16">
        <f t="shared" si="99"/>
        <v>70.878512945341896</v>
      </c>
      <c r="N1100" s="16">
        <f t="shared" si="100"/>
        <v>80.075000000000003</v>
      </c>
      <c r="O1100" s="16">
        <f t="shared" si="101"/>
        <v>309.64810518174789</v>
      </c>
    </row>
    <row r="1101" spans="1:15" x14ac:dyDescent="0.25">
      <c r="A1101" s="14"/>
      <c r="B1101" s="14"/>
      <c r="C1101" s="14"/>
      <c r="D1101" s="14"/>
      <c r="E1101" s="15" t="s">
        <v>21</v>
      </c>
      <c r="F1101" s="15" t="s">
        <v>22</v>
      </c>
      <c r="G1101" s="15"/>
      <c r="H1101" s="14"/>
      <c r="I1101" s="16">
        <v>78.400000000000006</v>
      </c>
      <c r="J1101" s="16">
        <v>1100</v>
      </c>
      <c r="K1101" s="16">
        <v>1100</v>
      </c>
      <c r="L1101" s="16">
        <v>53.24</v>
      </c>
      <c r="M1101" s="16">
        <f t="shared" si="99"/>
        <v>4.84</v>
      </c>
      <c r="N1101" s="16">
        <f t="shared" si="100"/>
        <v>4.84</v>
      </c>
      <c r="O1101" s="16">
        <f t="shared" si="101"/>
        <v>67.908163265306115</v>
      </c>
    </row>
    <row r="1102" spans="1:15" x14ac:dyDescent="0.25">
      <c r="A1102" s="14"/>
      <c r="B1102" s="14"/>
      <c r="C1102" s="14"/>
      <c r="D1102" s="14"/>
      <c r="E1102" s="15" t="s">
        <v>25</v>
      </c>
      <c r="F1102" s="15" t="s">
        <v>26</v>
      </c>
      <c r="G1102" s="15"/>
      <c r="H1102" s="14"/>
      <c r="I1102" s="16">
        <v>1049.76</v>
      </c>
      <c r="J1102" s="16">
        <v>2020</v>
      </c>
      <c r="K1102" s="16">
        <v>2404.36</v>
      </c>
      <c r="L1102" s="16">
        <v>1916.55</v>
      </c>
      <c r="M1102" s="16">
        <f t="shared" si="99"/>
        <v>79.711440882396971</v>
      </c>
      <c r="N1102" s="16">
        <f t="shared" si="100"/>
        <v>94.878712871287135</v>
      </c>
      <c r="O1102" s="16">
        <f t="shared" si="101"/>
        <v>182.57030178326474</v>
      </c>
    </row>
    <row r="1103" spans="1:15" x14ac:dyDescent="0.25">
      <c r="A1103" s="14"/>
      <c r="B1103" s="14"/>
      <c r="C1103" s="14"/>
      <c r="D1103" s="14"/>
      <c r="E1103" s="15" t="s">
        <v>29</v>
      </c>
      <c r="F1103" s="15" t="s">
        <v>30</v>
      </c>
      <c r="G1103" s="15"/>
      <c r="H1103" s="14"/>
      <c r="I1103" s="16">
        <v>2000</v>
      </c>
      <c r="J1103" s="16">
        <v>2000</v>
      </c>
      <c r="K1103" s="16">
        <v>2000</v>
      </c>
      <c r="L1103" s="16">
        <v>0</v>
      </c>
      <c r="M1103" s="16">
        <f t="shared" si="99"/>
        <v>0</v>
      </c>
      <c r="N1103" s="16">
        <f t="shared" si="100"/>
        <v>0</v>
      </c>
      <c r="O1103" s="16">
        <f t="shared" si="101"/>
        <v>0</v>
      </c>
    </row>
    <row r="1104" spans="1:15" x14ac:dyDescent="0.25">
      <c r="A1104" s="14"/>
      <c r="B1104" s="14"/>
      <c r="C1104" s="14"/>
      <c r="D1104" s="14"/>
      <c r="E1104" s="15" t="s">
        <v>63</v>
      </c>
      <c r="F1104" s="15" t="s">
        <v>64</v>
      </c>
      <c r="G1104" s="15"/>
      <c r="H1104" s="14"/>
      <c r="I1104" s="16">
        <v>0</v>
      </c>
      <c r="J1104" s="16">
        <v>2000</v>
      </c>
      <c r="K1104" s="16">
        <v>1456.69</v>
      </c>
      <c r="L1104" s="16">
        <v>843.14</v>
      </c>
      <c r="M1104" s="16">
        <f t="shared" si="99"/>
        <v>57.880537382696382</v>
      </c>
      <c r="N1104" s="16">
        <f t="shared" si="100"/>
        <v>42.156999999999996</v>
      </c>
      <c r="O1104" s="16">
        <f t="shared" si="101"/>
        <v>0</v>
      </c>
    </row>
    <row r="1105" spans="1:15" x14ac:dyDescent="0.25">
      <c r="A1105" s="5"/>
      <c r="B1105" s="6" t="s">
        <v>206</v>
      </c>
      <c r="C1105" s="5"/>
      <c r="D1105" s="5"/>
      <c r="E1105" s="5"/>
      <c r="F1105" s="6" t="s">
        <v>207</v>
      </c>
      <c r="G1105" s="6"/>
      <c r="H1105" s="5"/>
      <c r="I1105" s="7">
        <f t="shared" ref="I1105:L1107" si="103">+I1106</f>
        <v>0</v>
      </c>
      <c r="J1105" s="7">
        <f t="shared" si="103"/>
        <v>3000</v>
      </c>
      <c r="K1105" s="7">
        <f t="shared" si="103"/>
        <v>3000</v>
      </c>
      <c r="L1105" s="7">
        <f t="shared" si="103"/>
        <v>0</v>
      </c>
      <c r="M1105" s="7">
        <f t="shared" si="99"/>
        <v>0</v>
      </c>
      <c r="N1105" s="7">
        <f t="shared" si="100"/>
        <v>0</v>
      </c>
      <c r="O1105" s="7">
        <f t="shared" si="101"/>
        <v>0</v>
      </c>
    </row>
    <row r="1106" spans="1:15" x14ac:dyDescent="0.25">
      <c r="A1106" s="8"/>
      <c r="B1106" s="8"/>
      <c r="C1106" s="9" t="s">
        <v>554</v>
      </c>
      <c r="D1106" s="8"/>
      <c r="E1106" s="8"/>
      <c r="F1106" s="9" t="s">
        <v>530</v>
      </c>
      <c r="G1106" s="9"/>
      <c r="H1106" s="8"/>
      <c r="I1106" s="10">
        <f t="shared" si="103"/>
        <v>0</v>
      </c>
      <c r="J1106" s="10">
        <f t="shared" si="103"/>
        <v>3000</v>
      </c>
      <c r="K1106" s="10">
        <f t="shared" si="103"/>
        <v>3000</v>
      </c>
      <c r="L1106" s="10">
        <f t="shared" si="103"/>
        <v>0</v>
      </c>
      <c r="M1106" s="10">
        <f t="shared" si="99"/>
        <v>0</v>
      </c>
      <c r="N1106" s="10">
        <f t="shared" si="100"/>
        <v>0</v>
      </c>
      <c r="O1106" s="10">
        <f t="shared" si="101"/>
        <v>0</v>
      </c>
    </row>
    <row r="1107" spans="1:15" x14ac:dyDescent="0.25">
      <c r="A1107" s="11"/>
      <c r="B1107" s="11"/>
      <c r="C1107" s="11"/>
      <c r="D1107" s="12" t="s">
        <v>16</v>
      </c>
      <c r="E1107" s="11"/>
      <c r="F1107" s="12"/>
      <c r="G1107" s="12"/>
      <c r="H1107" s="11"/>
      <c r="I1107" s="13">
        <f t="shared" si="103"/>
        <v>0</v>
      </c>
      <c r="J1107" s="13">
        <f t="shared" si="103"/>
        <v>3000</v>
      </c>
      <c r="K1107" s="13">
        <f t="shared" si="103"/>
        <v>3000</v>
      </c>
      <c r="L1107" s="13">
        <f t="shared" si="103"/>
        <v>0</v>
      </c>
      <c r="M1107" s="13">
        <f t="shared" si="99"/>
        <v>0</v>
      </c>
      <c r="N1107" s="13">
        <f t="shared" si="100"/>
        <v>0</v>
      </c>
      <c r="O1107" s="13">
        <f t="shared" si="101"/>
        <v>0</v>
      </c>
    </row>
    <row r="1108" spans="1:15" x14ac:dyDescent="0.25">
      <c r="A1108" s="14"/>
      <c r="B1108" s="14"/>
      <c r="C1108" s="14"/>
      <c r="D1108" s="14"/>
      <c r="E1108" s="15" t="s">
        <v>21</v>
      </c>
      <c r="F1108" s="15" t="s">
        <v>22</v>
      </c>
      <c r="G1108" s="15"/>
      <c r="H1108" s="14"/>
      <c r="I1108" s="16">
        <v>0</v>
      </c>
      <c r="J1108" s="16">
        <v>3000</v>
      </c>
      <c r="K1108" s="16">
        <v>3000</v>
      </c>
      <c r="L1108" s="16">
        <v>0</v>
      </c>
      <c r="M1108" s="16">
        <f t="shared" si="99"/>
        <v>0</v>
      </c>
      <c r="N1108" s="16">
        <f t="shared" si="100"/>
        <v>0</v>
      </c>
      <c r="O1108" s="16">
        <f t="shared" si="101"/>
        <v>0</v>
      </c>
    </row>
    <row r="1109" spans="1:15" x14ac:dyDescent="0.25">
      <c r="A1109" s="5"/>
      <c r="B1109" s="6" t="s">
        <v>326</v>
      </c>
      <c r="C1109" s="5"/>
      <c r="D1109" s="5"/>
      <c r="E1109" s="5"/>
      <c r="F1109" s="6" t="s">
        <v>327</v>
      </c>
      <c r="G1109" s="6"/>
      <c r="H1109" s="5"/>
      <c r="I1109" s="7">
        <f t="shared" ref="I1109:L1110" si="104">+I1110</f>
        <v>77.58</v>
      </c>
      <c r="J1109" s="7">
        <f t="shared" si="104"/>
        <v>250</v>
      </c>
      <c r="K1109" s="7">
        <f t="shared" si="104"/>
        <v>250</v>
      </c>
      <c r="L1109" s="7">
        <f t="shared" si="104"/>
        <v>203.17000000000002</v>
      </c>
      <c r="M1109" s="7">
        <f t="shared" si="99"/>
        <v>81.268000000000001</v>
      </c>
      <c r="N1109" s="7">
        <f t="shared" si="100"/>
        <v>81.268000000000001</v>
      </c>
      <c r="O1109" s="7">
        <f t="shared" si="101"/>
        <v>261.88450631606088</v>
      </c>
    </row>
    <row r="1110" spans="1:15" x14ac:dyDescent="0.25">
      <c r="A1110" s="8"/>
      <c r="B1110" s="8"/>
      <c r="C1110" s="9" t="s">
        <v>555</v>
      </c>
      <c r="D1110" s="8"/>
      <c r="E1110" s="8"/>
      <c r="F1110" s="9" t="s">
        <v>344</v>
      </c>
      <c r="G1110" s="9"/>
      <c r="H1110" s="8"/>
      <c r="I1110" s="10">
        <f t="shared" si="104"/>
        <v>77.58</v>
      </c>
      <c r="J1110" s="10">
        <f t="shared" si="104"/>
        <v>250</v>
      </c>
      <c r="K1110" s="10">
        <f t="shared" si="104"/>
        <v>250</v>
      </c>
      <c r="L1110" s="10">
        <f t="shared" si="104"/>
        <v>203.17000000000002</v>
      </c>
      <c r="M1110" s="10">
        <f t="shared" si="99"/>
        <v>81.268000000000001</v>
      </c>
      <c r="N1110" s="10">
        <f t="shared" si="100"/>
        <v>81.268000000000001</v>
      </c>
      <c r="O1110" s="10">
        <f t="shared" si="101"/>
        <v>261.88450631606088</v>
      </c>
    </row>
    <row r="1111" spans="1:15" x14ac:dyDescent="0.25">
      <c r="A1111" s="11"/>
      <c r="B1111" s="11"/>
      <c r="C1111" s="11"/>
      <c r="D1111" s="12" t="s">
        <v>16</v>
      </c>
      <c r="E1111" s="11"/>
      <c r="F1111" s="12"/>
      <c r="G1111" s="12"/>
      <c r="H1111" s="11"/>
      <c r="I1111" s="13">
        <f>+I1112+I1113</f>
        <v>77.58</v>
      </c>
      <c r="J1111" s="13">
        <f>+J1112+J1113</f>
        <v>250</v>
      </c>
      <c r="K1111" s="13">
        <f>+K1112+K1113</f>
        <v>250</v>
      </c>
      <c r="L1111" s="13">
        <f>+L1112+L1113</f>
        <v>203.17000000000002</v>
      </c>
      <c r="M1111" s="13">
        <f t="shared" si="99"/>
        <v>81.268000000000001</v>
      </c>
      <c r="N1111" s="13">
        <f t="shared" si="100"/>
        <v>81.268000000000001</v>
      </c>
      <c r="O1111" s="13">
        <f t="shared" si="101"/>
        <v>261.88450631606088</v>
      </c>
    </row>
    <row r="1112" spans="1:15" x14ac:dyDescent="0.25">
      <c r="A1112" s="14"/>
      <c r="B1112" s="14"/>
      <c r="C1112" s="14"/>
      <c r="D1112" s="14"/>
      <c r="E1112" s="15" t="s">
        <v>19</v>
      </c>
      <c r="F1112" s="15" t="s">
        <v>20</v>
      </c>
      <c r="G1112" s="15"/>
      <c r="H1112" s="14"/>
      <c r="I1112" s="16">
        <v>77.58</v>
      </c>
      <c r="J1112" s="16">
        <v>250</v>
      </c>
      <c r="K1112" s="16">
        <v>200</v>
      </c>
      <c r="L1112" s="16">
        <v>181.02</v>
      </c>
      <c r="M1112" s="16">
        <f t="shared" si="99"/>
        <v>90.51</v>
      </c>
      <c r="N1112" s="16">
        <f t="shared" si="100"/>
        <v>72.408000000000001</v>
      </c>
      <c r="O1112" s="16">
        <f t="shared" si="101"/>
        <v>233.33333333333334</v>
      </c>
    </row>
    <row r="1113" spans="1:15" x14ac:dyDescent="0.25">
      <c r="A1113" s="14"/>
      <c r="B1113" s="14"/>
      <c r="C1113" s="14"/>
      <c r="D1113" s="14"/>
      <c r="E1113" s="15" t="s">
        <v>21</v>
      </c>
      <c r="F1113" s="15" t="s">
        <v>22</v>
      </c>
      <c r="G1113" s="15"/>
      <c r="H1113" s="14"/>
      <c r="I1113" s="16">
        <v>0</v>
      </c>
      <c r="J1113" s="16">
        <v>0</v>
      </c>
      <c r="K1113" s="16">
        <v>50</v>
      </c>
      <c r="L1113" s="16">
        <v>22.15</v>
      </c>
      <c r="M1113" s="16">
        <f t="shared" si="99"/>
        <v>44.3</v>
      </c>
      <c r="N1113" s="16">
        <f t="shared" si="100"/>
        <v>0</v>
      </c>
      <c r="O1113" s="16">
        <f t="shared" si="101"/>
        <v>0</v>
      </c>
    </row>
    <row r="1114" spans="1:15" x14ac:dyDescent="0.25">
      <c r="A1114" s="2" t="s">
        <v>556</v>
      </c>
      <c r="B1114" s="3"/>
      <c r="C1114" s="3"/>
      <c r="D1114" s="3"/>
      <c r="E1114" s="3"/>
      <c r="F1114" s="2" t="s">
        <v>557</v>
      </c>
      <c r="G1114" s="2"/>
      <c r="H1114" s="3"/>
      <c r="I1114" s="4">
        <f t="shared" ref="I1114:L1116" si="105">+I1115</f>
        <v>4692.3099999999995</v>
      </c>
      <c r="J1114" s="4">
        <f t="shared" si="105"/>
        <v>6860</v>
      </c>
      <c r="K1114" s="4">
        <f t="shared" si="105"/>
        <v>6860</v>
      </c>
      <c r="L1114" s="4">
        <f t="shared" si="105"/>
        <v>5667.64</v>
      </c>
      <c r="M1114" s="4">
        <f t="shared" si="99"/>
        <v>82.618658892128281</v>
      </c>
      <c r="N1114" s="4">
        <f t="shared" si="100"/>
        <v>82.618658892128281</v>
      </c>
      <c r="O1114" s="4">
        <f t="shared" si="101"/>
        <v>120.78571108899456</v>
      </c>
    </row>
    <row r="1115" spans="1:15" x14ac:dyDescent="0.25">
      <c r="A1115" s="5"/>
      <c r="B1115" s="6" t="s">
        <v>97</v>
      </c>
      <c r="C1115" s="5"/>
      <c r="D1115" s="5"/>
      <c r="E1115" s="5"/>
      <c r="F1115" s="6" t="s">
        <v>98</v>
      </c>
      <c r="G1115" s="6"/>
      <c r="H1115" s="5"/>
      <c r="I1115" s="7">
        <f t="shared" si="105"/>
        <v>4692.3099999999995</v>
      </c>
      <c r="J1115" s="7">
        <f t="shared" si="105"/>
        <v>6860</v>
      </c>
      <c r="K1115" s="7">
        <f t="shared" si="105"/>
        <v>6860</v>
      </c>
      <c r="L1115" s="7">
        <f t="shared" si="105"/>
        <v>5667.64</v>
      </c>
      <c r="M1115" s="7">
        <f t="shared" si="99"/>
        <v>82.618658892128281</v>
      </c>
      <c r="N1115" s="7">
        <f t="shared" si="100"/>
        <v>82.618658892128281</v>
      </c>
      <c r="O1115" s="7">
        <f t="shared" si="101"/>
        <v>120.78571108899456</v>
      </c>
    </row>
    <row r="1116" spans="1:15" x14ac:dyDescent="0.25">
      <c r="A1116" s="8"/>
      <c r="B1116" s="8"/>
      <c r="C1116" s="9" t="s">
        <v>558</v>
      </c>
      <c r="D1116" s="8"/>
      <c r="E1116" s="8"/>
      <c r="F1116" s="9" t="s">
        <v>526</v>
      </c>
      <c r="G1116" s="9"/>
      <c r="H1116" s="8"/>
      <c r="I1116" s="10">
        <f t="shared" si="105"/>
        <v>4692.3099999999995</v>
      </c>
      <c r="J1116" s="10">
        <f t="shared" si="105"/>
        <v>6860</v>
      </c>
      <c r="K1116" s="10">
        <f t="shared" si="105"/>
        <v>6860</v>
      </c>
      <c r="L1116" s="10">
        <f t="shared" si="105"/>
        <v>5667.64</v>
      </c>
      <c r="M1116" s="10">
        <f t="shared" si="99"/>
        <v>82.618658892128281</v>
      </c>
      <c r="N1116" s="10">
        <f t="shared" si="100"/>
        <v>82.618658892128281</v>
      </c>
      <c r="O1116" s="10">
        <f t="shared" si="101"/>
        <v>120.78571108899456</v>
      </c>
    </row>
    <row r="1117" spans="1:15" x14ac:dyDescent="0.25">
      <c r="A1117" s="11"/>
      <c r="B1117" s="11"/>
      <c r="C1117" s="11"/>
      <c r="D1117" s="12" t="s">
        <v>16</v>
      </c>
      <c r="E1117" s="11"/>
      <c r="F1117" s="12"/>
      <c r="G1117" s="12"/>
      <c r="H1117" s="11"/>
      <c r="I1117" s="13">
        <f>+I1118+I1119+I1120+I1121+I1122+I1123+I1124+I1125+I1126</f>
        <v>4692.3099999999995</v>
      </c>
      <c r="J1117" s="13">
        <f>+J1118+J1119+J1120+J1121+J1122+J1123+J1124+J1125+J1126</f>
        <v>6860</v>
      </c>
      <c r="K1117" s="13">
        <f>+K1118+K1119+K1120+K1121+K1122+K1123+K1124+K1125+K1126</f>
        <v>6860</v>
      </c>
      <c r="L1117" s="13">
        <f>+L1118+L1119+L1120+L1121+L1122+L1123+L1124+L1125+L1126</f>
        <v>5667.64</v>
      </c>
      <c r="M1117" s="13">
        <f t="shared" si="99"/>
        <v>82.618658892128281</v>
      </c>
      <c r="N1117" s="13">
        <f t="shared" si="100"/>
        <v>82.618658892128281</v>
      </c>
      <c r="O1117" s="13">
        <f t="shared" si="101"/>
        <v>120.78571108899456</v>
      </c>
    </row>
    <row r="1118" spans="1:15" x14ac:dyDescent="0.25">
      <c r="A1118" s="14"/>
      <c r="B1118" s="14"/>
      <c r="C1118" s="14"/>
      <c r="D1118" s="14"/>
      <c r="E1118" s="15" t="s">
        <v>17</v>
      </c>
      <c r="F1118" s="15" t="s">
        <v>18</v>
      </c>
      <c r="G1118" s="15"/>
      <c r="H1118" s="14"/>
      <c r="I1118" s="16">
        <v>1287.72</v>
      </c>
      <c r="J1118" s="16">
        <v>1907.31</v>
      </c>
      <c r="K1118" s="16">
        <v>934.89</v>
      </c>
      <c r="L1118" s="16">
        <v>843.39</v>
      </c>
      <c r="M1118" s="16">
        <f t="shared" si="99"/>
        <v>90.21275230240991</v>
      </c>
      <c r="N1118" s="16">
        <f t="shared" si="100"/>
        <v>44.218821271843588</v>
      </c>
      <c r="O1118" s="16">
        <f t="shared" si="101"/>
        <v>65.494828068213579</v>
      </c>
    </row>
    <row r="1119" spans="1:15" x14ac:dyDescent="0.25">
      <c r="A1119" s="14"/>
      <c r="B1119" s="14"/>
      <c r="C1119" s="14"/>
      <c r="D1119" s="14"/>
      <c r="E1119" s="15" t="s">
        <v>33</v>
      </c>
      <c r="F1119" s="15" t="s">
        <v>34</v>
      </c>
      <c r="G1119" s="15"/>
      <c r="H1119" s="14"/>
      <c r="I1119" s="16">
        <v>2040.3</v>
      </c>
      <c r="J1119" s="16">
        <v>1402.69</v>
      </c>
      <c r="K1119" s="16">
        <v>4194.28</v>
      </c>
      <c r="L1119" s="16">
        <v>4051.26</v>
      </c>
      <c r="M1119" s="16">
        <f t="shared" si="99"/>
        <v>96.59011797018799</v>
      </c>
      <c r="N1119" s="16">
        <f t="shared" si="100"/>
        <v>288.8207658142569</v>
      </c>
      <c r="O1119" s="16">
        <f t="shared" si="101"/>
        <v>198.56197617997356</v>
      </c>
    </row>
    <row r="1120" spans="1:15" x14ac:dyDescent="0.25">
      <c r="A1120" s="14"/>
      <c r="B1120" s="14"/>
      <c r="C1120" s="14"/>
      <c r="D1120" s="14"/>
      <c r="E1120" s="15" t="s">
        <v>19</v>
      </c>
      <c r="F1120" s="15" t="s">
        <v>20</v>
      </c>
      <c r="G1120" s="15"/>
      <c r="H1120" s="14"/>
      <c r="I1120" s="16">
        <v>765.39</v>
      </c>
      <c r="J1120" s="16">
        <v>1400</v>
      </c>
      <c r="K1120" s="16">
        <v>477.43</v>
      </c>
      <c r="L1120" s="16">
        <v>103.76</v>
      </c>
      <c r="M1120" s="16">
        <f t="shared" si="99"/>
        <v>21.733028925706389</v>
      </c>
      <c r="N1120" s="16">
        <f t="shared" si="100"/>
        <v>7.4114285714285719</v>
      </c>
      <c r="O1120" s="16">
        <f t="shared" si="101"/>
        <v>13.556487542298697</v>
      </c>
    </row>
    <row r="1121" spans="1:15" x14ac:dyDescent="0.25">
      <c r="A1121" s="14"/>
      <c r="B1121" s="14"/>
      <c r="C1121" s="14"/>
      <c r="D1121" s="14"/>
      <c r="E1121" s="15" t="s">
        <v>70</v>
      </c>
      <c r="F1121" s="15" t="s">
        <v>71</v>
      </c>
      <c r="G1121" s="15"/>
      <c r="H1121" s="14"/>
      <c r="I1121" s="16">
        <v>0</v>
      </c>
      <c r="J1121" s="16">
        <v>250</v>
      </c>
      <c r="K1121" s="16">
        <v>500</v>
      </c>
      <c r="L1121" s="16">
        <v>0</v>
      </c>
      <c r="M1121" s="16">
        <f t="shared" si="99"/>
        <v>0</v>
      </c>
      <c r="N1121" s="16">
        <f t="shared" si="100"/>
        <v>0</v>
      </c>
      <c r="O1121" s="16">
        <f t="shared" si="101"/>
        <v>0</v>
      </c>
    </row>
    <row r="1122" spans="1:15" x14ac:dyDescent="0.25">
      <c r="A1122" s="14"/>
      <c r="B1122" s="14"/>
      <c r="C1122" s="14"/>
      <c r="D1122" s="14"/>
      <c r="E1122" s="15" t="s">
        <v>21</v>
      </c>
      <c r="F1122" s="15" t="s">
        <v>22</v>
      </c>
      <c r="G1122" s="15"/>
      <c r="H1122" s="14"/>
      <c r="I1122" s="16">
        <v>193.78</v>
      </c>
      <c r="J1122" s="16">
        <v>650</v>
      </c>
      <c r="K1122" s="16">
        <v>100</v>
      </c>
      <c r="L1122" s="16">
        <v>85.83</v>
      </c>
      <c r="M1122" s="16">
        <f t="shared" si="99"/>
        <v>85.83</v>
      </c>
      <c r="N1122" s="16">
        <f t="shared" si="100"/>
        <v>13.204615384615384</v>
      </c>
      <c r="O1122" s="16">
        <f t="shared" si="101"/>
        <v>44.292496645680671</v>
      </c>
    </row>
    <row r="1123" spans="1:15" x14ac:dyDescent="0.25">
      <c r="A1123" s="14"/>
      <c r="B1123" s="14"/>
      <c r="C1123" s="14"/>
      <c r="D1123" s="14"/>
      <c r="E1123" s="15" t="s">
        <v>23</v>
      </c>
      <c r="F1123" s="15" t="s">
        <v>24</v>
      </c>
      <c r="G1123" s="15"/>
      <c r="H1123" s="14"/>
      <c r="I1123" s="16">
        <v>350.08</v>
      </c>
      <c r="J1123" s="16">
        <v>600</v>
      </c>
      <c r="K1123" s="16">
        <v>400</v>
      </c>
      <c r="L1123" s="16">
        <v>330</v>
      </c>
      <c r="M1123" s="16">
        <f t="shared" si="99"/>
        <v>82.5</v>
      </c>
      <c r="N1123" s="16">
        <f t="shared" si="100"/>
        <v>55.000000000000007</v>
      </c>
      <c r="O1123" s="16">
        <f t="shared" si="101"/>
        <v>94.264168190127975</v>
      </c>
    </row>
    <row r="1124" spans="1:15" x14ac:dyDescent="0.25">
      <c r="A1124" s="14"/>
      <c r="B1124" s="14"/>
      <c r="C1124" s="14"/>
      <c r="D1124" s="14"/>
      <c r="E1124" s="15" t="s">
        <v>25</v>
      </c>
      <c r="F1124" s="15" t="s">
        <v>26</v>
      </c>
      <c r="G1124" s="15"/>
      <c r="H1124" s="14"/>
      <c r="I1124" s="16">
        <v>5.04</v>
      </c>
      <c r="J1124" s="16">
        <v>50</v>
      </c>
      <c r="K1124" s="16">
        <v>53.4</v>
      </c>
      <c r="L1124" s="16">
        <v>53.4</v>
      </c>
      <c r="M1124" s="16">
        <f t="shared" si="99"/>
        <v>100</v>
      </c>
      <c r="N1124" s="16">
        <f t="shared" si="100"/>
        <v>106.80000000000001</v>
      </c>
      <c r="O1124" s="16">
        <f t="shared" si="101"/>
        <v>1059.5238095238094</v>
      </c>
    </row>
    <row r="1125" spans="1:15" x14ac:dyDescent="0.25">
      <c r="A1125" s="14"/>
      <c r="B1125" s="14"/>
      <c r="C1125" s="14"/>
      <c r="D1125" s="14"/>
      <c r="E1125" s="15" t="s">
        <v>29</v>
      </c>
      <c r="F1125" s="15" t="s">
        <v>30</v>
      </c>
      <c r="G1125" s="15"/>
      <c r="H1125" s="14"/>
      <c r="I1125" s="16">
        <v>50</v>
      </c>
      <c r="J1125" s="16">
        <v>300</v>
      </c>
      <c r="K1125" s="16">
        <v>200</v>
      </c>
      <c r="L1125" s="16">
        <v>200</v>
      </c>
      <c r="M1125" s="16">
        <f t="shared" si="99"/>
        <v>100</v>
      </c>
      <c r="N1125" s="16">
        <f t="shared" si="100"/>
        <v>66.666666666666657</v>
      </c>
      <c r="O1125" s="16">
        <f t="shared" si="101"/>
        <v>400</v>
      </c>
    </row>
    <row r="1126" spans="1:15" x14ac:dyDescent="0.25">
      <c r="A1126" s="14"/>
      <c r="B1126" s="14"/>
      <c r="C1126" s="14"/>
      <c r="D1126" s="14"/>
      <c r="E1126" s="15" t="s">
        <v>63</v>
      </c>
      <c r="F1126" s="15" t="s">
        <v>64</v>
      </c>
      <c r="G1126" s="15"/>
      <c r="H1126" s="14"/>
      <c r="I1126" s="16">
        <v>0</v>
      </c>
      <c r="J1126" s="16">
        <v>300</v>
      </c>
      <c r="K1126" s="16">
        <v>0</v>
      </c>
      <c r="L1126" s="16">
        <v>0</v>
      </c>
      <c r="M1126" s="16">
        <f t="shared" si="99"/>
        <v>0</v>
      </c>
      <c r="N1126" s="16">
        <f t="shared" si="100"/>
        <v>0</v>
      </c>
      <c r="O1126" s="16">
        <f t="shared" si="101"/>
        <v>0</v>
      </c>
    </row>
    <row r="1127" spans="1:15" x14ac:dyDescent="0.25">
      <c r="A1127" s="2" t="s">
        <v>559</v>
      </c>
      <c r="B1127" s="3"/>
      <c r="C1127" s="3"/>
      <c r="D1127" s="3"/>
      <c r="E1127" s="3"/>
      <c r="F1127" s="2" t="s">
        <v>560</v>
      </c>
      <c r="G1127" s="2"/>
      <c r="H1127" s="3"/>
      <c r="I1127" s="4">
        <f>+I1128+I1141</f>
        <v>12757.630000000001</v>
      </c>
      <c r="J1127" s="4">
        <f>+J1128+J1141</f>
        <v>18904.98</v>
      </c>
      <c r="K1127" s="4">
        <f>+K1128+K1141</f>
        <v>18904.979999999996</v>
      </c>
      <c r="L1127" s="4">
        <f>+L1128+L1141</f>
        <v>14604.41</v>
      </c>
      <c r="M1127" s="4">
        <f t="shared" si="99"/>
        <v>77.251655383925311</v>
      </c>
      <c r="N1127" s="4">
        <f t="shared" si="100"/>
        <v>77.251655383925296</v>
      </c>
      <c r="O1127" s="4">
        <f t="shared" si="101"/>
        <v>114.4758861951632</v>
      </c>
    </row>
    <row r="1128" spans="1:15" x14ac:dyDescent="0.25">
      <c r="A1128" s="5"/>
      <c r="B1128" s="6" t="s">
        <v>97</v>
      </c>
      <c r="C1128" s="5"/>
      <c r="D1128" s="5"/>
      <c r="E1128" s="5"/>
      <c r="F1128" s="6" t="s">
        <v>98</v>
      </c>
      <c r="G1128" s="6"/>
      <c r="H1128" s="5"/>
      <c r="I1128" s="7">
        <f t="shared" ref="I1128:L1129" si="106">+I1129</f>
        <v>7552.7400000000007</v>
      </c>
      <c r="J1128" s="7">
        <f t="shared" si="106"/>
        <v>13304.98</v>
      </c>
      <c r="K1128" s="7">
        <f t="shared" si="106"/>
        <v>17085.969999999998</v>
      </c>
      <c r="L1128" s="7">
        <f t="shared" si="106"/>
        <v>14042.46</v>
      </c>
      <c r="M1128" s="7">
        <f t="shared" si="99"/>
        <v>82.187080979306415</v>
      </c>
      <c r="N1128" s="7">
        <f t="shared" si="100"/>
        <v>105.54288694909727</v>
      </c>
      <c r="O1128" s="7">
        <f t="shared" si="101"/>
        <v>185.92537277862073</v>
      </c>
    </row>
    <row r="1129" spans="1:15" x14ac:dyDescent="0.25">
      <c r="A1129" s="8"/>
      <c r="B1129" s="8"/>
      <c r="C1129" s="9" t="s">
        <v>561</v>
      </c>
      <c r="D1129" s="8"/>
      <c r="E1129" s="8"/>
      <c r="F1129" s="9" t="s">
        <v>526</v>
      </c>
      <c r="G1129" s="9"/>
      <c r="H1129" s="8"/>
      <c r="I1129" s="10">
        <f t="shared" si="106"/>
        <v>7552.7400000000007</v>
      </c>
      <c r="J1129" s="10">
        <f t="shared" si="106"/>
        <v>13304.98</v>
      </c>
      <c r="K1129" s="10">
        <f t="shared" si="106"/>
        <v>17085.969999999998</v>
      </c>
      <c r="L1129" s="10">
        <f t="shared" si="106"/>
        <v>14042.46</v>
      </c>
      <c r="M1129" s="10">
        <f t="shared" si="99"/>
        <v>82.187080979306415</v>
      </c>
      <c r="N1129" s="10">
        <f t="shared" si="100"/>
        <v>105.54288694909727</v>
      </c>
      <c r="O1129" s="10">
        <f t="shared" si="101"/>
        <v>185.92537277862073</v>
      </c>
    </row>
    <row r="1130" spans="1:15" x14ac:dyDescent="0.25">
      <c r="A1130" s="11"/>
      <c r="B1130" s="11"/>
      <c r="C1130" s="11"/>
      <c r="D1130" s="12" t="s">
        <v>16</v>
      </c>
      <c r="E1130" s="11"/>
      <c r="F1130" s="12"/>
      <c r="G1130" s="12"/>
      <c r="H1130" s="11"/>
      <c r="I1130" s="13">
        <f>+I1131+I1132+I1133+I1134+I1135+I1136+I1137+I1138+I1139+I1140</f>
        <v>7552.7400000000007</v>
      </c>
      <c r="J1130" s="13">
        <f>+J1131+J1132+J1133+J1134+J1135+J1136+J1137+J1138+J1139+J1140</f>
        <v>13304.98</v>
      </c>
      <c r="K1130" s="13">
        <f>+K1131+K1132+K1133+K1134+K1135+K1136+K1137+K1138+K1139+K1140</f>
        <v>17085.969999999998</v>
      </c>
      <c r="L1130" s="13">
        <f>+L1131+L1132+L1133+L1134+L1135+L1136+L1137+L1138+L1139+L1140</f>
        <v>14042.46</v>
      </c>
      <c r="M1130" s="13">
        <f t="shared" si="99"/>
        <v>82.187080979306415</v>
      </c>
      <c r="N1130" s="13">
        <f t="shared" si="100"/>
        <v>105.54288694909727</v>
      </c>
      <c r="O1130" s="13">
        <f t="shared" si="101"/>
        <v>185.92537277862073</v>
      </c>
    </row>
    <row r="1131" spans="1:15" x14ac:dyDescent="0.25">
      <c r="A1131" s="14"/>
      <c r="B1131" s="14"/>
      <c r="C1131" s="14"/>
      <c r="D1131" s="14"/>
      <c r="E1131" s="15" t="s">
        <v>17</v>
      </c>
      <c r="F1131" s="15" t="s">
        <v>18</v>
      </c>
      <c r="G1131" s="15"/>
      <c r="H1131" s="14"/>
      <c r="I1131" s="16">
        <v>3296.7</v>
      </c>
      <c r="J1131" s="16">
        <v>5596</v>
      </c>
      <c r="K1131" s="16">
        <v>6965.25</v>
      </c>
      <c r="L1131" s="16">
        <v>6680.25</v>
      </c>
      <c r="M1131" s="16">
        <f t="shared" si="99"/>
        <v>95.908258856466034</v>
      </c>
      <c r="N1131" s="16">
        <f t="shared" si="100"/>
        <v>119.3754467476769</v>
      </c>
      <c r="O1131" s="16">
        <f t="shared" si="101"/>
        <v>202.63445263445266</v>
      </c>
    </row>
    <row r="1132" spans="1:15" x14ac:dyDescent="0.25">
      <c r="A1132" s="14"/>
      <c r="B1132" s="14"/>
      <c r="C1132" s="14"/>
      <c r="D1132" s="14"/>
      <c r="E1132" s="15" t="s">
        <v>33</v>
      </c>
      <c r="F1132" s="15" t="s">
        <v>34</v>
      </c>
      <c r="G1132" s="15"/>
      <c r="H1132" s="14"/>
      <c r="I1132" s="16">
        <v>1548.13</v>
      </c>
      <c r="J1132" s="16">
        <v>2700</v>
      </c>
      <c r="K1132" s="16">
        <v>4022.97</v>
      </c>
      <c r="L1132" s="16">
        <v>2503.1799999999998</v>
      </c>
      <c r="M1132" s="16">
        <f t="shared" si="99"/>
        <v>62.222189079212619</v>
      </c>
      <c r="N1132" s="16">
        <f t="shared" si="100"/>
        <v>92.71037037037037</v>
      </c>
      <c r="O1132" s="16">
        <f t="shared" si="101"/>
        <v>161.69055570268645</v>
      </c>
    </row>
    <row r="1133" spans="1:15" x14ac:dyDescent="0.25">
      <c r="A1133" s="14"/>
      <c r="B1133" s="14"/>
      <c r="C1133" s="14"/>
      <c r="D1133" s="14"/>
      <c r="E1133" s="15" t="s">
        <v>19</v>
      </c>
      <c r="F1133" s="15" t="s">
        <v>20</v>
      </c>
      <c r="G1133" s="15"/>
      <c r="H1133" s="14"/>
      <c r="I1133" s="16">
        <v>589.52</v>
      </c>
      <c r="J1133" s="16">
        <v>1470</v>
      </c>
      <c r="K1133" s="16">
        <v>1486.43</v>
      </c>
      <c r="L1133" s="16">
        <v>1006.9</v>
      </c>
      <c r="M1133" s="16">
        <f t="shared" si="99"/>
        <v>67.739483191270352</v>
      </c>
      <c r="N1133" s="16">
        <f t="shared" si="100"/>
        <v>68.496598639455783</v>
      </c>
      <c r="O1133" s="16">
        <f t="shared" si="101"/>
        <v>170.79997285927536</v>
      </c>
    </row>
    <row r="1134" spans="1:15" x14ac:dyDescent="0.25">
      <c r="A1134" s="14"/>
      <c r="B1134" s="14"/>
      <c r="C1134" s="14"/>
      <c r="D1134" s="14"/>
      <c r="E1134" s="15" t="s">
        <v>70</v>
      </c>
      <c r="F1134" s="15" t="s">
        <v>71</v>
      </c>
      <c r="G1134" s="15"/>
      <c r="H1134" s="14"/>
      <c r="I1134" s="16">
        <v>0</v>
      </c>
      <c r="J1134" s="16">
        <v>300</v>
      </c>
      <c r="K1134" s="16">
        <v>399.13</v>
      </c>
      <c r="L1134" s="16">
        <v>348.69</v>
      </c>
      <c r="M1134" s="16">
        <f t="shared" si="99"/>
        <v>87.362513466790276</v>
      </c>
      <c r="N1134" s="16">
        <f t="shared" si="100"/>
        <v>116.22999999999999</v>
      </c>
      <c r="O1134" s="16">
        <f t="shared" si="101"/>
        <v>0</v>
      </c>
    </row>
    <row r="1135" spans="1:15" x14ac:dyDescent="0.25">
      <c r="A1135" s="14"/>
      <c r="B1135" s="14"/>
      <c r="C1135" s="14"/>
      <c r="D1135" s="14"/>
      <c r="E1135" s="15" t="s">
        <v>61</v>
      </c>
      <c r="F1135" s="15" t="s">
        <v>62</v>
      </c>
      <c r="G1135" s="15"/>
      <c r="H1135" s="14"/>
      <c r="I1135" s="16">
        <v>336.84</v>
      </c>
      <c r="J1135" s="16">
        <v>0</v>
      </c>
      <c r="K1135" s="16">
        <v>0</v>
      </c>
      <c r="L1135" s="16">
        <v>0</v>
      </c>
      <c r="M1135" s="16">
        <f t="shared" si="99"/>
        <v>0</v>
      </c>
      <c r="N1135" s="16">
        <f t="shared" si="100"/>
        <v>0</v>
      </c>
      <c r="O1135" s="16">
        <f t="shared" si="101"/>
        <v>0</v>
      </c>
    </row>
    <row r="1136" spans="1:15" x14ac:dyDescent="0.25">
      <c r="A1136" s="14"/>
      <c r="B1136" s="14"/>
      <c r="C1136" s="14"/>
      <c r="D1136" s="14"/>
      <c r="E1136" s="15" t="s">
        <v>21</v>
      </c>
      <c r="F1136" s="15" t="s">
        <v>22</v>
      </c>
      <c r="G1136" s="15"/>
      <c r="H1136" s="14"/>
      <c r="I1136" s="16">
        <v>165.47</v>
      </c>
      <c r="J1136" s="16">
        <v>650</v>
      </c>
      <c r="K1136" s="16">
        <v>786.51</v>
      </c>
      <c r="L1136" s="16">
        <v>213.13</v>
      </c>
      <c r="M1136" s="16">
        <f t="shared" si="99"/>
        <v>27.09819328425576</v>
      </c>
      <c r="N1136" s="16">
        <f t="shared" si="100"/>
        <v>32.78923076923077</v>
      </c>
      <c r="O1136" s="16">
        <f t="shared" si="101"/>
        <v>128.80280413367981</v>
      </c>
    </row>
    <row r="1137" spans="1:15" x14ac:dyDescent="0.25">
      <c r="A1137" s="14"/>
      <c r="B1137" s="14"/>
      <c r="C1137" s="14"/>
      <c r="D1137" s="14"/>
      <c r="E1137" s="15" t="s">
        <v>23</v>
      </c>
      <c r="F1137" s="15" t="s">
        <v>24</v>
      </c>
      <c r="G1137" s="15"/>
      <c r="H1137" s="14"/>
      <c r="I1137" s="16">
        <v>996.4</v>
      </c>
      <c r="J1137" s="16">
        <v>530</v>
      </c>
      <c r="K1137" s="16">
        <v>630</v>
      </c>
      <c r="L1137" s="16">
        <v>500</v>
      </c>
      <c r="M1137" s="16">
        <f t="shared" si="99"/>
        <v>79.365079365079367</v>
      </c>
      <c r="N1137" s="16">
        <f t="shared" si="100"/>
        <v>94.339622641509436</v>
      </c>
      <c r="O1137" s="16">
        <f t="shared" si="101"/>
        <v>50.180650341228429</v>
      </c>
    </row>
    <row r="1138" spans="1:15" x14ac:dyDescent="0.25">
      <c r="A1138" s="14"/>
      <c r="B1138" s="14"/>
      <c r="C1138" s="14"/>
      <c r="D1138" s="14"/>
      <c r="E1138" s="15" t="s">
        <v>25</v>
      </c>
      <c r="F1138" s="15" t="s">
        <v>26</v>
      </c>
      <c r="G1138" s="15"/>
      <c r="H1138" s="14"/>
      <c r="I1138" s="16">
        <v>5.3</v>
      </c>
      <c r="J1138" s="16">
        <v>515</v>
      </c>
      <c r="K1138" s="16">
        <v>2195.6799999999998</v>
      </c>
      <c r="L1138" s="16">
        <v>2190.31</v>
      </c>
      <c r="M1138" s="16">
        <f t="shared" si="99"/>
        <v>99.755428842089927</v>
      </c>
      <c r="N1138" s="16">
        <f t="shared" si="100"/>
        <v>425.30291262135921</v>
      </c>
      <c r="O1138" s="16">
        <f t="shared" si="101"/>
        <v>41326.60377358491</v>
      </c>
    </row>
    <row r="1139" spans="1:15" x14ac:dyDescent="0.25">
      <c r="A1139" s="14"/>
      <c r="B1139" s="14"/>
      <c r="C1139" s="14"/>
      <c r="D1139" s="14"/>
      <c r="E1139" s="15" t="s">
        <v>29</v>
      </c>
      <c r="F1139" s="15" t="s">
        <v>30</v>
      </c>
      <c r="G1139" s="15"/>
      <c r="H1139" s="14"/>
      <c r="I1139" s="16">
        <v>500</v>
      </c>
      <c r="J1139" s="16">
        <v>604</v>
      </c>
      <c r="K1139" s="16">
        <v>600</v>
      </c>
      <c r="L1139" s="16">
        <v>600</v>
      </c>
      <c r="M1139" s="16">
        <f t="shared" si="99"/>
        <v>100</v>
      </c>
      <c r="N1139" s="16">
        <f t="shared" si="100"/>
        <v>99.337748344370851</v>
      </c>
      <c r="O1139" s="16">
        <f t="shared" si="101"/>
        <v>120</v>
      </c>
    </row>
    <row r="1140" spans="1:15" x14ac:dyDescent="0.25">
      <c r="A1140" s="14"/>
      <c r="B1140" s="14"/>
      <c r="C1140" s="14"/>
      <c r="D1140" s="14"/>
      <c r="E1140" s="15" t="s">
        <v>63</v>
      </c>
      <c r="F1140" s="15" t="s">
        <v>64</v>
      </c>
      <c r="G1140" s="15"/>
      <c r="H1140" s="14"/>
      <c r="I1140" s="16">
        <v>114.38</v>
      </c>
      <c r="J1140" s="16">
        <v>939.98</v>
      </c>
      <c r="K1140" s="16">
        <v>0</v>
      </c>
      <c r="L1140" s="16">
        <v>0</v>
      </c>
      <c r="M1140" s="16">
        <f t="shared" si="99"/>
        <v>0</v>
      </c>
      <c r="N1140" s="16">
        <f t="shared" si="100"/>
        <v>0</v>
      </c>
      <c r="O1140" s="16">
        <f t="shared" si="101"/>
        <v>0</v>
      </c>
    </row>
    <row r="1141" spans="1:15" x14ac:dyDescent="0.25">
      <c r="A1141" s="5"/>
      <c r="B1141" s="6" t="s">
        <v>326</v>
      </c>
      <c r="C1141" s="5"/>
      <c r="D1141" s="5"/>
      <c r="E1141" s="5"/>
      <c r="F1141" s="6" t="s">
        <v>327</v>
      </c>
      <c r="G1141" s="6"/>
      <c r="H1141" s="5"/>
      <c r="I1141" s="7">
        <f t="shared" ref="I1141:L1142" si="107">+I1142</f>
        <v>5204.8900000000003</v>
      </c>
      <c r="J1141" s="7">
        <f t="shared" si="107"/>
        <v>5600</v>
      </c>
      <c r="K1141" s="7">
        <f t="shared" si="107"/>
        <v>1819.01</v>
      </c>
      <c r="L1141" s="7">
        <f t="shared" si="107"/>
        <v>561.95000000000005</v>
      </c>
      <c r="M1141" s="7">
        <f t="shared" si="99"/>
        <v>30.893178157349332</v>
      </c>
      <c r="N1141" s="7">
        <f t="shared" si="100"/>
        <v>10.03482142857143</v>
      </c>
      <c r="O1141" s="7">
        <f t="shared" si="101"/>
        <v>10.796577833537309</v>
      </c>
    </row>
    <row r="1142" spans="1:15" x14ac:dyDescent="0.25">
      <c r="A1142" s="8"/>
      <c r="B1142" s="8"/>
      <c r="C1142" s="9" t="s">
        <v>562</v>
      </c>
      <c r="D1142" s="8"/>
      <c r="E1142" s="8"/>
      <c r="F1142" s="9" t="s">
        <v>344</v>
      </c>
      <c r="G1142" s="9"/>
      <c r="H1142" s="8"/>
      <c r="I1142" s="10">
        <f t="shared" si="107"/>
        <v>5204.8900000000003</v>
      </c>
      <c r="J1142" s="10">
        <f t="shared" si="107"/>
        <v>5600</v>
      </c>
      <c r="K1142" s="10">
        <f t="shared" si="107"/>
        <v>1819.01</v>
      </c>
      <c r="L1142" s="10">
        <f t="shared" si="107"/>
        <v>561.95000000000005</v>
      </c>
      <c r="M1142" s="10">
        <f t="shared" si="99"/>
        <v>30.893178157349332</v>
      </c>
      <c r="N1142" s="10">
        <f t="shared" si="100"/>
        <v>10.03482142857143</v>
      </c>
      <c r="O1142" s="10">
        <f t="shared" si="101"/>
        <v>10.796577833537309</v>
      </c>
    </row>
    <row r="1143" spans="1:15" x14ac:dyDescent="0.25">
      <c r="A1143" s="11"/>
      <c r="B1143" s="11"/>
      <c r="C1143" s="11"/>
      <c r="D1143" s="12" t="s">
        <v>16</v>
      </c>
      <c r="E1143" s="11"/>
      <c r="F1143" s="12"/>
      <c r="G1143" s="12"/>
      <c r="H1143" s="11"/>
      <c r="I1143" s="13">
        <f>+I1144+I1145+I1146</f>
        <v>5204.8900000000003</v>
      </c>
      <c r="J1143" s="13">
        <f>+J1144+J1145+J1146</f>
        <v>5600</v>
      </c>
      <c r="K1143" s="13">
        <f>+K1144+K1145+K1146</f>
        <v>1819.01</v>
      </c>
      <c r="L1143" s="13">
        <f>+L1144+L1145+L1146</f>
        <v>561.95000000000005</v>
      </c>
      <c r="M1143" s="13">
        <f t="shared" si="99"/>
        <v>30.893178157349332</v>
      </c>
      <c r="N1143" s="13">
        <f t="shared" si="100"/>
        <v>10.03482142857143</v>
      </c>
      <c r="O1143" s="13">
        <f t="shared" si="101"/>
        <v>10.796577833537309</v>
      </c>
    </row>
    <row r="1144" spans="1:15" x14ac:dyDescent="0.25">
      <c r="A1144" s="14"/>
      <c r="B1144" s="14"/>
      <c r="C1144" s="14"/>
      <c r="D1144" s="14"/>
      <c r="E1144" s="15" t="s">
        <v>17</v>
      </c>
      <c r="F1144" s="15" t="s">
        <v>18</v>
      </c>
      <c r="G1144" s="15"/>
      <c r="H1144" s="14"/>
      <c r="I1144" s="16">
        <v>0</v>
      </c>
      <c r="J1144" s="16">
        <v>100</v>
      </c>
      <c r="K1144" s="16">
        <v>100</v>
      </c>
      <c r="L1144" s="16">
        <v>86.87</v>
      </c>
      <c r="M1144" s="16">
        <f t="shared" si="99"/>
        <v>86.87</v>
      </c>
      <c r="N1144" s="16">
        <f t="shared" si="100"/>
        <v>86.87</v>
      </c>
      <c r="O1144" s="16">
        <f t="shared" si="101"/>
        <v>0</v>
      </c>
    </row>
    <row r="1145" spans="1:15" x14ac:dyDescent="0.25">
      <c r="A1145" s="14"/>
      <c r="B1145" s="14"/>
      <c r="C1145" s="14"/>
      <c r="D1145" s="14"/>
      <c r="E1145" s="15" t="s">
        <v>33</v>
      </c>
      <c r="F1145" s="15" t="s">
        <v>34</v>
      </c>
      <c r="G1145" s="15"/>
      <c r="H1145" s="14"/>
      <c r="I1145" s="16">
        <v>0</v>
      </c>
      <c r="J1145" s="16">
        <v>500</v>
      </c>
      <c r="K1145" s="16">
        <v>500</v>
      </c>
      <c r="L1145" s="16">
        <v>231.8</v>
      </c>
      <c r="M1145" s="16">
        <f t="shared" si="99"/>
        <v>46.36</v>
      </c>
      <c r="N1145" s="16">
        <f t="shared" si="100"/>
        <v>46.36</v>
      </c>
      <c r="O1145" s="16">
        <f t="shared" si="101"/>
        <v>0</v>
      </c>
    </row>
    <row r="1146" spans="1:15" x14ac:dyDescent="0.25">
      <c r="A1146" s="14"/>
      <c r="B1146" s="14"/>
      <c r="C1146" s="14"/>
      <c r="D1146" s="14"/>
      <c r="E1146" s="15" t="s">
        <v>21</v>
      </c>
      <c r="F1146" s="15" t="s">
        <v>22</v>
      </c>
      <c r="G1146" s="15"/>
      <c r="H1146" s="14"/>
      <c r="I1146" s="16">
        <v>5204.8900000000003</v>
      </c>
      <c r="J1146" s="16">
        <v>5000</v>
      </c>
      <c r="K1146" s="16">
        <v>1219.01</v>
      </c>
      <c r="L1146" s="16">
        <v>243.28</v>
      </c>
      <c r="M1146" s="16">
        <f t="shared" si="99"/>
        <v>19.957178366051139</v>
      </c>
      <c r="N1146" s="16">
        <f t="shared" si="100"/>
        <v>4.8655999999999997</v>
      </c>
      <c r="O1146" s="16">
        <f t="shared" si="101"/>
        <v>4.6740661185923233</v>
      </c>
    </row>
    <row r="1147" spans="1:15" x14ac:dyDescent="0.25">
      <c r="A1147" s="2" t="s">
        <v>563</v>
      </c>
      <c r="B1147" s="3"/>
      <c r="C1147" s="3"/>
      <c r="D1147" s="3"/>
      <c r="E1147" s="3"/>
      <c r="F1147" s="2" t="s">
        <v>564</v>
      </c>
      <c r="G1147" s="2"/>
      <c r="H1147" s="3"/>
      <c r="I1147" s="4">
        <f t="shared" ref="I1147:L1149" si="108">+I1148</f>
        <v>6231</v>
      </c>
      <c r="J1147" s="4">
        <f t="shared" si="108"/>
        <v>9240</v>
      </c>
      <c r="K1147" s="4">
        <f t="shared" si="108"/>
        <v>9240</v>
      </c>
      <c r="L1147" s="4">
        <f t="shared" si="108"/>
        <v>9234.5999999999985</v>
      </c>
      <c r="M1147" s="4">
        <f t="shared" si="99"/>
        <v>99.941558441558428</v>
      </c>
      <c r="N1147" s="4">
        <f t="shared" si="100"/>
        <v>99.941558441558428</v>
      </c>
      <c r="O1147" s="4">
        <f t="shared" si="101"/>
        <v>148.20414058738564</v>
      </c>
    </row>
    <row r="1148" spans="1:15" x14ac:dyDescent="0.25">
      <c r="A1148" s="5"/>
      <c r="B1148" s="6" t="s">
        <v>97</v>
      </c>
      <c r="C1148" s="5"/>
      <c r="D1148" s="5"/>
      <c r="E1148" s="5"/>
      <c r="F1148" s="6" t="s">
        <v>98</v>
      </c>
      <c r="G1148" s="6"/>
      <c r="H1148" s="5"/>
      <c r="I1148" s="7">
        <f t="shared" si="108"/>
        <v>6231</v>
      </c>
      <c r="J1148" s="7">
        <f t="shared" si="108"/>
        <v>9240</v>
      </c>
      <c r="K1148" s="7">
        <f t="shared" si="108"/>
        <v>9240</v>
      </c>
      <c r="L1148" s="7">
        <f t="shared" si="108"/>
        <v>9234.5999999999985</v>
      </c>
      <c r="M1148" s="7">
        <f t="shared" si="99"/>
        <v>99.941558441558428</v>
      </c>
      <c r="N1148" s="7">
        <f t="shared" si="100"/>
        <v>99.941558441558428</v>
      </c>
      <c r="O1148" s="7">
        <f t="shared" si="101"/>
        <v>148.20414058738564</v>
      </c>
    </row>
    <row r="1149" spans="1:15" x14ac:dyDescent="0.25">
      <c r="A1149" s="8"/>
      <c r="B1149" s="8"/>
      <c r="C1149" s="9" t="s">
        <v>565</v>
      </c>
      <c r="D1149" s="8"/>
      <c r="E1149" s="8"/>
      <c r="F1149" s="9" t="s">
        <v>526</v>
      </c>
      <c r="G1149" s="9"/>
      <c r="H1149" s="8"/>
      <c r="I1149" s="10">
        <f t="shared" si="108"/>
        <v>6231</v>
      </c>
      <c r="J1149" s="10">
        <f t="shared" si="108"/>
        <v>9240</v>
      </c>
      <c r="K1149" s="10">
        <f t="shared" si="108"/>
        <v>9240</v>
      </c>
      <c r="L1149" s="10">
        <f t="shared" si="108"/>
        <v>9234.5999999999985</v>
      </c>
      <c r="M1149" s="10">
        <f t="shared" si="99"/>
        <v>99.941558441558428</v>
      </c>
      <c r="N1149" s="10">
        <f t="shared" si="100"/>
        <v>99.941558441558428</v>
      </c>
      <c r="O1149" s="10">
        <f t="shared" si="101"/>
        <v>148.20414058738564</v>
      </c>
    </row>
    <row r="1150" spans="1:15" x14ac:dyDescent="0.25">
      <c r="A1150" s="11"/>
      <c r="B1150" s="11"/>
      <c r="C1150" s="11"/>
      <c r="D1150" s="12" t="s">
        <v>16</v>
      </c>
      <c r="E1150" s="11"/>
      <c r="F1150" s="12"/>
      <c r="G1150" s="12"/>
      <c r="H1150" s="11"/>
      <c r="I1150" s="13">
        <f>+I1151+I1152+I1153+I1154+I1155+I1156+I1157+I1158+I1159</f>
        <v>6231</v>
      </c>
      <c r="J1150" s="13">
        <f>+J1151+J1152+J1153+J1154+J1155+J1156+J1157+J1158+J1159</f>
        <v>9240</v>
      </c>
      <c r="K1150" s="13">
        <f>+K1151+K1152+K1153+K1154+K1155+K1156+K1157+K1158+K1159</f>
        <v>9240</v>
      </c>
      <c r="L1150" s="13">
        <f>+L1151+L1152+L1153+L1154+L1155+L1156+L1157+L1158+L1159</f>
        <v>9234.5999999999985</v>
      </c>
      <c r="M1150" s="13">
        <f t="shared" si="99"/>
        <v>99.941558441558428</v>
      </c>
      <c r="N1150" s="13">
        <f t="shared" si="100"/>
        <v>99.941558441558428</v>
      </c>
      <c r="O1150" s="13">
        <f t="shared" si="101"/>
        <v>148.20414058738564</v>
      </c>
    </row>
    <row r="1151" spans="1:15" x14ac:dyDescent="0.25">
      <c r="A1151" s="14"/>
      <c r="B1151" s="14"/>
      <c r="C1151" s="14"/>
      <c r="D1151" s="14"/>
      <c r="E1151" s="15" t="s">
        <v>17</v>
      </c>
      <c r="F1151" s="15" t="s">
        <v>18</v>
      </c>
      <c r="G1151" s="15"/>
      <c r="H1151" s="14"/>
      <c r="I1151" s="16">
        <v>863.27</v>
      </c>
      <c r="J1151" s="16">
        <v>1550</v>
      </c>
      <c r="K1151" s="16">
        <v>786.24</v>
      </c>
      <c r="L1151" s="16">
        <v>786.24</v>
      </c>
      <c r="M1151" s="16">
        <f t="shared" si="99"/>
        <v>100</v>
      </c>
      <c r="N1151" s="16">
        <f t="shared" si="100"/>
        <v>50.725161290322582</v>
      </c>
      <c r="O1151" s="16">
        <f t="shared" si="101"/>
        <v>91.076951591043368</v>
      </c>
    </row>
    <row r="1152" spans="1:15" x14ac:dyDescent="0.25">
      <c r="A1152" s="14"/>
      <c r="B1152" s="14"/>
      <c r="C1152" s="14"/>
      <c r="D1152" s="14"/>
      <c r="E1152" s="15" t="s">
        <v>33</v>
      </c>
      <c r="F1152" s="15" t="s">
        <v>34</v>
      </c>
      <c r="G1152" s="15"/>
      <c r="H1152" s="14"/>
      <c r="I1152" s="16">
        <v>2308.1999999999998</v>
      </c>
      <c r="J1152" s="16">
        <v>1200</v>
      </c>
      <c r="K1152" s="16">
        <v>333.44</v>
      </c>
      <c r="L1152" s="16">
        <v>333.44</v>
      </c>
      <c r="M1152" s="16">
        <f t="shared" si="99"/>
        <v>100</v>
      </c>
      <c r="N1152" s="16">
        <f t="shared" si="100"/>
        <v>27.786666666666665</v>
      </c>
      <c r="O1152" s="16">
        <f t="shared" si="101"/>
        <v>14.445888571181008</v>
      </c>
    </row>
    <row r="1153" spans="1:15" x14ac:dyDescent="0.25">
      <c r="A1153" s="14"/>
      <c r="B1153" s="14"/>
      <c r="C1153" s="14"/>
      <c r="D1153" s="14"/>
      <c r="E1153" s="15" t="s">
        <v>19</v>
      </c>
      <c r="F1153" s="15" t="s">
        <v>20</v>
      </c>
      <c r="G1153" s="15"/>
      <c r="H1153" s="14"/>
      <c r="I1153" s="16">
        <v>858.3</v>
      </c>
      <c r="J1153" s="16">
        <v>900</v>
      </c>
      <c r="K1153" s="16">
        <v>754.89</v>
      </c>
      <c r="L1153" s="16">
        <v>754.89</v>
      </c>
      <c r="M1153" s="16">
        <f t="shared" si="99"/>
        <v>100</v>
      </c>
      <c r="N1153" s="16">
        <f t="shared" si="100"/>
        <v>83.876666666666665</v>
      </c>
      <c r="O1153" s="16">
        <f t="shared" si="101"/>
        <v>87.951765117091924</v>
      </c>
    </row>
    <row r="1154" spans="1:15" x14ac:dyDescent="0.25">
      <c r="A1154" s="14"/>
      <c r="B1154" s="14"/>
      <c r="C1154" s="14"/>
      <c r="D1154" s="14"/>
      <c r="E1154" s="15" t="s">
        <v>21</v>
      </c>
      <c r="F1154" s="15" t="s">
        <v>22</v>
      </c>
      <c r="G1154" s="15"/>
      <c r="H1154" s="14"/>
      <c r="I1154" s="16">
        <v>543.80999999999995</v>
      </c>
      <c r="J1154" s="16">
        <v>2413.75</v>
      </c>
      <c r="K1154" s="16">
        <v>5606.02</v>
      </c>
      <c r="L1154" s="16">
        <v>5606.02</v>
      </c>
      <c r="M1154" s="16">
        <f t="shared" si="99"/>
        <v>100</v>
      </c>
      <c r="N1154" s="16">
        <f t="shared" si="100"/>
        <v>232.25354738477475</v>
      </c>
      <c r="O1154" s="16">
        <f t="shared" si="101"/>
        <v>1030.8784318052262</v>
      </c>
    </row>
    <row r="1155" spans="1:15" x14ac:dyDescent="0.25">
      <c r="A1155" s="14"/>
      <c r="B1155" s="14"/>
      <c r="C1155" s="14"/>
      <c r="D1155" s="14"/>
      <c r="E1155" s="15" t="s">
        <v>23</v>
      </c>
      <c r="F1155" s="15" t="s">
        <v>24</v>
      </c>
      <c r="G1155" s="15"/>
      <c r="H1155" s="14"/>
      <c r="I1155" s="16">
        <v>155.32</v>
      </c>
      <c r="J1155" s="16">
        <v>100</v>
      </c>
      <c r="K1155" s="16">
        <v>0</v>
      </c>
      <c r="L1155" s="16">
        <v>0</v>
      </c>
      <c r="M1155" s="16">
        <f t="shared" si="99"/>
        <v>0</v>
      </c>
      <c r="N1155" s="16">
        <f t="shared" si="100"/>
        <v>0</v>
      </c>
      <c r="O1155" s="16">
        <f t="shared" si="101"/>
        <v>0</v>
      </c>
    </row>
    <row r="1156" spans="1:15" x14ac:dyDescent="0.25">
      <c r="A1156" s="14"/>
      <c r="B1156" s="14"/>
      <c r="C1156" s="14"/>
      <c r="D1156" s="14"/>
      <c r="E1156" s="15" t="s">
        <v>25</v>
      </c>
      <c r="F1156" s="15" t="s">
        <v>26</v>
      </c>
      <c r="G1156" s="15"/>
      <c r="H1156" s="14"/>
      <c r="I1156" s="16">
        <v>1502.1</v>
      </c>
      <c r="J1156" s="16">
        <v>1485.98</v>
      </c>
      <c r="K1156" s="16">
        <v>937.22</v>
      </c>
      <c r="L1156" s="16">
        <v>937.22</v>
      </c>
      <c r="M1156" s="16">
        <f t="shared" si="99"/>
        <v>100</v>
      </c>
      <c r="N1156" s="16">
        <f t="shared" si="100"/>
        <v>63.070835408282754</v>
      </c>
      <c r="O1156" s="16">
        <f t="shared" si="101"/>
        <v>62.393981758870922</v>
      </c>
    </row>
    <row r="1157" spans="1:15" x14ac:dyDescent="0.25">
      <c r="A1157" s="14"/>
      <c r="B1157" s="14"/>
      <c r="C1157" s="14"/>
      <c r="D1157" s="14"/>
      <c r="E1157" s="15" t="s">
        <v>322</v>
      </c>
      <c r="F1157" s="15" t="s">
        <v>323</v>
      </c>
      <c r="G1157" s="15"/>
      <c r="H1157" s="14"/>
      <c r="I1157" s="16">
        <v>0</v>
      </c>
      <c r="J1157" s="16">
        <v>0</v>
      </c>
      <c r="K1157" s="16">
        <v>200</v>
      </c>
      <c r="L1157" s="16">
        <v>200</v>
      </c>
      <c r="M1157" s="16">
        <f t="shared" ref="M1157:M1220" si="109">IF(K1157&lt;&gt;0,L1157/K1157*100,0)</f>
        <v>100</v>
      </c>
      <c r="N1157" s="16">
        <f t="shared" ref="N1157:N1220" si="110">IF(J1157&lt;&gt;0,L1157/J1157*100,0)</f>
        <v>0</v>
      </c>
      <c r="O1157" s="16">
        <f t="shared" ref="O1157:O1220" si="111">IF(I1157&lt;&gt;0,L1157/I1157*100,0)</f>
        <v>0</v>
      </c>
    </row>
    <row r="1158" spans="1:15" x14ac:dyDescent="0.25">
      <c r="A1158" s="14"/>
      <c r="B1158" s="14"/>
      <c r="C1158" s="14"/>
      <c r="D1158" s="14"/>
      <c r="E1158" s="15" t="s">
        <v>63</v>
      </c>
      <c r="F1158" s="15" t="s">
        <v>64</v>
      </c>
      <c r="G1158" s="15"/>
      <c r="H1158" s="14"/>
      <c r="I1158" s="16">
        <v>0</v>
      </c>
      <c r="J1158" s="16">
        <v>308.3</v>
      </c>
      <c r="K1158" s="16">
        <v>622.19000000000005</v>
      </c>
      <c r="L1158" s="16">
        <v>616.79</v>
      </c>
      <c r="M1158" s="16">
        <f t="shared" si="109"/>
        <v>99.132097912213297</v>
      </c>
      <c r="N1158" s="16">
        <f t="shared" si="110"/>
        <v>200.06162828413881</v>
      </c>
      <c r="O1158" s="16">
        <f t="shared" si="111"/>
        <v>0</v>
      </c>
    </row>
    <row r="1159" spans="1:15" x14ac:dyDescent="0.25">
      <c r="A1159" s="14"/>
      <c r="B1159" s="14"/>
      <c r="C1159" s="14"/>
      <c r="D1159" s="14"/>
      <c r="E1159" s="15" t="s">
        <v>139</v>
      </c>
      <c r="F1159" s="15" t="s">
        <v>140</v>
      </c>
      <c r="G1159" s="15"/>
      <c r="H1159" s="14"/>
      <c r="I1159" s="16">
        <v>0</v>
      </c>
      <c r="J1159" s="16">
        <v>1281.97</v>
      </c>
      <c r="K1159" s="16">
        <v>0</v>
      </c>
      <c r="L1159" s="16">
        <v>0</v>
      </c>
      <c r="M1159" s="16">
        <f t="shared" si="109"/>
        <v>0</v>
      </c>
      <c r="N1159" s="16">
        <f t="shared" si="110"/>
        <v>0</v>
      </c>
      <c r="O1159" s="16">
        <f t="shared" si="111"/>
        <v>0</v>
      </c>
    </row>
    <row r="1160" spans="1:15" x14ac:dyDescent="0.25">
      <c r="A1160" s="2" t="s">
        <v>566</v>
      </c>
      <c r="B1160" s="3"/>
      <c r="C1160" s="3"/>
      <c r="D1160" s="3"/>
      <c r="E1160" s="3"/>
      <c r="F1160" s="2" t="s">
        <v>567</v>
      </c>
      <c r="G1160" s="2"/>
      <c r="H1160" s="3"/>
      <c r="I1160" s="4">
        <f t="shared" ref="I1160:L1162" si="112">+I1161</f>
        <v>7279.170000000001</v>
      </c>
      <c r="J1160" s="4">
        <f t="shared" si="112"/>
        <v>11470</v>
      </c>
      <c r="K1160" s="4">
        <f t="shared" si="112"/>
        <v>11470</v>
      </c>
      <c r="L1160" s="4">
        <f t="shared" si="112"/>
        <v>7325.05</v>
      </c>
      <c r="M1160" s="4">
        <f t="shared" si="109"/>
        <v>63.862685265911082</v>
      </c>
      <c r="N1160" s="4">
        <f t="shared" si="110"/>
        <v>63.862685265911082</v>
      </c>
      <c r="O1160" s="4">
        <f t="shared" si="111"/>
        <v>100.63029164039305</v>
      </c>
    </row>
    <row r="1161" spans="1:15" x14ac:dyDescent="0.25">
      <c r="A1161" s="5"/>
      <c r="B1161" s="6" t="s">
        <v>97</v>
      </c>
      <c r="C1161" s="5"/>
      <c r="D1161" s="5"/>
      <c r="E1161" s="5"/>
      <c r="F1161" s="6" t="s">
        <v>98</v>
      </c>
      <c r="G1161" s="6"/>
      <c r="H1161" s="5"/>
      <c r="I1161" s="7">
        <f t="shared" si="112"/>
        <v>7279.170000000001</v>
      </c>
      <c r="J1161" s="7">
        <f t="shared" si="112"/>
        <v>11470</v>
      </c>
      <c r="K1161" s="7">
        <f t="shared" si="112"/>
        <v>11470</v>
      </c>
      <c r="L1161" s="7">
        <f t="shared" si="112"/>
        <v>7325.05</v>
      </c>
      <c r="M1161" s="7">
        <f t="shared" si="109"/>
        <v>63.862685265911082</v>
      </c>
      <c r="N1161" s="7">
        <f t="shared" si="110"/>
        <v>63.862685265911082</v>
      </c>
      <c r="O1161" s="7">
        <f t="shared" si="111"/>
        <v>100.63029164039305</v>
      </c>
    </row>
    <row r="1162" spans="1:15" x14ac:dyDescent="0.25">
      <c r="A1162" s="8"/>
      <c r="B1162" s="8"/>
      <c r="C1162" s="9" t="s">
        <v>568</v>
      </c>
      <c r="D1162" s="8"/>
      <c r="E1162" s="8"/>
      <c r="F1162" s="9" t="s">
        <v>526</v>
      </c>
      <c r="G1162" s="9"/>
      <c r="H1162" s="8"/>
      <c r="I1162" s="10">
        <f t="shared" si="112"/>
        <v>7279.170000000001</v>
      </c>
      <c r="J1162" s="10">
        <f t="shared" si="112"/>
        <v>11470</v>
      </c>
      <c r="K1162" s="10">
        <f t="shared" si="112"/>
        <v>11470</v>
      </c>
      <c r="L1162" s="10">
        <f t="shared" si="112"/>
        <v>7325.05</v>
      </c>
      <c r="M1162" s="10">
        <f t="shared" si="109"/>
        <v>63.862685265911082</v>
      </c>
      <c r="N1162" s="10">
        <f t="shared" si="110"/>
        <v>63.862685265911082</v>
      </c>
      <c r="O1162" s="10">
        <f t="shared" si="111"/>
        <v>100.63029164039305</v>
      </c>
    </row>
    <row r="1163" spans="1:15" x14ac:dyDescent="0.25">
      <c r="A1163" s="11"/>
      <c r="B1163" s="11"/>
      <c r="C1163" s="11"/>
      <c r="D1163" s="12" t="s">
        <v>16</v>
      </c>
      <c r="E1163" s="11"/>
      <c r="F1163" s="12"/>
      <c r="G1163" s="12"/>
      <c r="H1163" s="11"/>
      <c r="I1163" s="13">
        <f>+I1164+I1165+I1166+I1167+I1168+I1169+I1170+I1171</f>
        <v>7279.170000000001</v>
      </c>
      <c r="J1163" s="13">
        <f>+J1164+J1165+J1166+J1167+J1168+J1169+J1170+J1171</f>
        <v>11470</v>
      </c>
      <c r="K1163" s="13">
        <f>+K1164+K1165+K1166+K1167+K1168+K1169+K1170+K1171</f>
        <v>11470</v>
      </c>
      <c r="L1163" s="13">
        <f>+L1164+L1165+L1166+L1167+L1168+L1169+L1170+L1171</f>
        <v>7325.05</v>
      </c>
      <c r="M1163" s="13">
        <f t="shared" si="109"/>
        <v>63.862685265911082</v>
      </c>
      <c r="N1163" s="13">
        <f t="shared" si="110"/>
        <v>63.862685265911082</v>
      </c>
      <c r="O1163" s="13">
        <f t="shared" si="111"/>
        <v>100.63029164039305</v>
      </c>
    </row>
    <row r="1164" spans="1:15" x14ac:dyDescent="0.25">
      <c r="A1164" s="14"/>
      <c r="B1164" s="14"/>
      <c r="C1164" s="14"/>
      <c r="D1164" s="14"/>
      <c r="E1164" s="15" t="s">
        <v>17</v>
      </c>
      <c r="F1164" s="15" t="s">
        <v>18</v>
      </c>
      <c r="G1164" s="15"/>
      <c r="H1164" s="14"/>
      <c r="I1164" s="16">
        <v>687.83</v>
      </c>
      <c r="J1164" s="16">
        <v>1856.54</v>
      </c>
      <c r="K1164" s="16">
        <v>1525.14</v>
      </c>
      <c r="L1164" s="16">
        <v>294.17</v>
      </c>
      <c r="M1164" s="16">
        <f t="shared" si="109"/>
        <v>19.288065357934354</v>
      </c>
      <c r="N1164" s="16">
        <f t="shared" si="110"/>
        <v>15.845066629321211</v>
      </c>
      <c r="O1164" s="16">
        <f t="shared" si="111"/>
        <v>42.76783507552738</v>
      </c>
    </row>
    <row r="1165" spans="1:15" x14ac:dyDescent="0.25">
      <c r="A1165" s="14"/>
      <c r="B1165" s="14"/>
      <c r="C1165" s="14"/>
      <c r="D1165" s="14"/>
      <c r="E1165" s="15" t="s">
        <v>33</v>
      </c>
      <c r="F1165" s="15" t="s">
        <v>34</v>
      </c>
      <c r="G1165" s="15"/>
      <c r="H1165" s="14"/>
      <c r="I1165" s="16">
        <v>675.13</v>
      </c>
      <c r="J1165" s="16">
        <v>700</v>
      </c>
      <c r="K1165" s="16">
        <v>600</v>
      </c>
      <c r="L1165" s="16">
        <v>240.23</v>
      </c>
      <c r="M1165" s="16">
        <f t="shared" si="109"/>
        <v>40.038333333333334</v>
      </c>
      <c r="N1165" s="16">
        <f t="shared" si="110"/>
        <v>34.318571428571424</v>
      </c>
      <c r="O1165" s="16">
        <f t="shared" si="111"/>
        <v>35.582776650422879</v>
      </c>
    </row>
    <row r="1166" spans="1:15" x14ac:dyDescent="0.25">
      <c r="A1166" s="14"/>
      <c r="B1166" s="14"/>
      <c r="C1166" s="14"/>
      <c r="D1166" s="14"/>
      <c r="E1166" s="15" t="s">
        <v>19</v>
      </c>
      <c r="F1166" s="15" t="s">
        <v>20</v>
      </c>
      <c r="G1166" s="15"/>
      <c r="H1166" s="14"/>
      <c r="I1166" s="16">
        <v>3685.3</v>
      </c>
      <c r="J1166" s="16">
        <v>3630</v>
      </c>
      <c r="K1166" s="16">
        <v>3904.4</v>
      </c>
      <c r="L1166" s="16">
        <v>3070.69</v>
      </c>
      <c r="M1166" s="16">
        <f t="shared" si="109"/>
        <v>78.646911177133489</v>
      </c>
      <c r="N1166" s="16">
        <f t="shared" si="110"/>
        <v>84.592011019283746</v>
      </c>
      <c r="O1166" s="16">
        <f t="shared" si="111"/>
        <v>83.322660299025856</v>
      </c>
    </row>
    <row r="1167" spans="1:15" x14ac:dyDescent="0.25">
      <c r="A1167" s="14"/>
      <c r="B1167" s="14"/>
      <c r="C1167" s="14"/>
      <c r="D1167" s="14"/>
      <c r="E1167" s="15" t="s">
        <v>70</v>
      </c>
      <c r="F1167" s="15" t="s">
        <v>71</v>
      </c>
      <c r="G1167" s="15"/>
      <c r="H1167" s="14"/>
      <c r="I1167" s="16">
        <v>0</v>
      </c>
      <c r="J1167" s="16">
        <v>0</v>
      </c>
      <c r="K1167" s="16">
        <v>268.39999999999998</v>
      </c>
      <c r="L1167" s="16">
        <v>268.39999999999998</v>
      </c>
      <c r="M1167" s="16">
        <f t="shared" si="109"/>
        <v>100</v>
      </c>
      <c r="N1167" s="16">
        <f t="shared" si="110"/>
        <v>0</v>
      </c>
      <c r="O1167" s="16">
        <f t="shared" si="111"/>
        <v>0</v>
      </c>
    </row>
    <row r="1168" spans="1:15" x14ac:dyDescent="0.25">
      <c r="A1168" s="14"/>
      <c r="B1168" s="14"/>
      <c r="C1168" s="14"/>
      <c r="D1168" s="14"/>
      <c r="E1168" s="15" t="s">
        <v>21</v>
      </c>
      <c r="F1168" s="15" t="s">
        <v>22</v>
      </c>
      <c r="G1168" s="15"/>
      <c r="H1168" s="14"/>
      <c r="I1168" s="16">
        <v>1279.76</v>
      </c>
      <c r="J1168" s="16">
        <v>1667</v>
      </c>
      <c r="K1168" s="16">
        <v>1580</v>
      </c>
      <c r="L1168" s="16">
        <v>1055.1199999999999</v>
      </c>
      <c r="M1168" s="16">
        <f t="shared" si="109"/>
        <v>66.779746835443035</v>
      </c>
      <c r="N1168" s="16">
        <f t="shared" si="110"/>
        <v>63.294541091781639</v>
      </c>
      <c r="O1168" s="16">
        <f t="shared" si="111"/>
        <v>82.446708757892097</v>
      </c>
    </row>
    <row r="1169" spans="1:15" x14ac:dyDescent="0.25">
      <c r="A1169" s="14"/>
      <c r="B1169" s="14"/>
      <c r="C1169" s="14"/>
      <c r="D1169" s="14"/>
      <c r="E1169" s="15" t="s">
        <v>23</v>
      </c>
      <c r="F1169" s="15" t="s">
        <v>24</v>
      </c>
      <c r="G1169" s="15"/>
      <c r="H1169" s="14"/>
      <c r="I1169" s="16">
        <v>946.77</v>
      </c>
      <c r="J1169" s="16">
        <v>1230</v>
      </c>
      <c r="K1169" s="16">
        <v>1230</v>
      </c>
      <c r="L1169" s="16">
        <v>887.98</v>
      </c>
      <c r="M1169" s="16">
        <f t="shared" si="109"/>
        <v>72.193495934959344</v>
      </c>
      <c r="N1169" s="16">
        <f t="shared" si="110"/>
        <v>72.193495934959344</v>
      </c>
      <c r="O1169" s="16">
        <f t="shared" si="111"/>
        <v>93.790466533582602</v>
      </c>
    </row>
    <row r="1170" spans="1:15" x14ac:dyDescent="0.25">
      <c r="A1170" s="14"/>
      <c r="B1170" s="14"/>
      <c r="C1170" s="14"/>
      <c r="D1170" s="14"/>
      <c r="E1170" s="15" t="s">
        <v>25</v>
      </c>
      <c r="F1170" s="15" t="s">
        <v>26</v>
      </c>
      <c r="G1170" s="15"/>
      <c r="H1170" s="14"/>
      <c r="I1170" s="16">
        <v>4.38</v>
      </c>
      <c r="J1170" s="16">
        <v>20</v>
      </c>
      <c r="K1170" s="16">
        <v>608</v>
      </c>
      <c r="L1170" s="16">
        <v>592</v>
      </c>
      <c r="M1170" s="16">
        <f t="shared" si="109"/>
        <v>97.368421052631575</v>
      </c>
      <c r="N1170" s="16">
        <f t="shared" si="110"/>
        <v>2960</v>
      </c>
      <c r="O1170" s="16">
        <f t="shared" si="111"/>
        <v>13515.981735159818</v>
      </c>
    </row>
    <row r="1171" spans="1:15" x14ac:dyDescent="0.25">
      <c r="A1171" s="14"/>
      <c r="B1171" s="14"/>
      <c r="C1171" s="14"/>
      <c r="D1171" s="14"/>
      <c r="E1171" s="15" t="s">
        <v>63</v>
      </c>
      <c r="F1171" s="15" t="s">
        <v>64</v>
      </c>
      <c r="G1171" s="15"/>
      <c r="H1171" s="14"/>
      <c r="I1171" s="16">
        <v>0</v>
      </c>
      <c r="J1171" s="16">
        <v>2366.46</v>
      </c>
      <c r="K1171" s="16">
        <v>1754.06</v>
      </c>
      <c r="L1171" s="16">
        <v>916.46</v>
      </c>
      <c r="M1171" s="16">
        <f t="shared" si="109"/>
        <v>52.247927664960159</v>
      </c>
      <c r="N1171" s="16">
        <f t="shared" si="110"/>
        <v>38.727043770019357</v>
      </c>
      <c r="O1171" s="16">
        <f t="shared" si="111"/>
        <v>0</v>
      </c>
    </row>
    <row r="1172" spans="1:15" x14ac:dyDescent="0.25">
      <c r="A1172" s="2" t="s">
        <v>569</v>
      </c>
      <c r="B1172" s="3"/>
      <c r="C1172" s="3"/>
      <c r="D1172" s="3"/>
      <c r="E1172" s="3"/>
      <c r="F1172" s="2" t="s">
        <v>570</v>
      </c>
      <c r="G1172" s="2"/>
      <c r="H1172" s="3"/>
      <c r="I1172" s="4">
        <f t="shared" ref="I1172:L1174" si="113">+I1173</f>
        <v>11889.34</v>
      </c>
      <c r="J1172" s="4">
        <f t="shared" si="113"/>
        <v>12441.23</v>
      </c>
      <c r="K1172" s="4">
        <f t="shared" si="113"/>
        <v>19441.23</v>
      </c>
      <c r="L1172" s="4">
        <f t="shared" si="113"/>
        <v>17728.870000000003</v>
      </c>
      <c r="M1172" s="4">
        <f t="shared" si="109"/>
        <v>91.19212107464395</v>
      </c>
      <c r="N1172" s="4">
        <f t="shared" si="110"/>
        <v>142.50094243093329</v>
      </c>
      <c r="O1172" s="4">
        <f t="shared" si="111"/>
        <v>149.11567841444523</v>
      </c>
    </row>
    <row r="1173" spans="1:15" x14ac:dyDescent="0.25">
      <c r="A1173" s="5"/>
      <c r="B1173" s="6" t="s">
        <v>97</v>
      </c>
      <c r="C1173" s="5"/>
      <c r="D1173" s="5"/>
      <c r="E1173" s="5"/>
      <c r="F1173" s="6" t="s">
        <v>98</v>
      </c>
      <c r="G1173" s="6"/>
      <c r="H1173" s="5"/>
      <c r="I1173" s="7">
        <f t="shared" si="113"/>
        <v>11889.34</v>
      </c>
      <c r="J1173" s="7">
        <f t="shared" si="113"/>
        <v>12441.23</v>
      </c>
      <c r="K1173" s="7">
        <f t="shared" si="113"/>
        <v>19441.23</v>
      </c>
      <c r="L1173" s="7">
        <f t="shared" si="113"/>
        <v>17728.870000000003</v>
      </c>
      <c r="M1173" s="7">
        <f t="shared" si="109"/>
        <v>91.19212107464395</v>
      </c>
      <c r="N1173" s="7">
        <f t="shared" si="110"/>
        <v>142.50094243093329</v>
      </c>
      <c r="O1173" s="7">
        <f t="shared" si="111"/>
        <v>149.11567841444523</v>
      </c>
    </row>
    <row r="1174" spans="1:15" x14ac:dyDescent="0.25">
      <c r="A1174" s="8"/>
      <c r="B1174" s="8"/>
      <c r="C1174" s="9" t="s">
        <v>571</v>
      </c>
      <c r="D1174" s="8"/>
      <c r="E1174" s="8"/>
      <c r="F1174" s="9" t="s">
        <v>526</v>
      </c>
      <c r="G1174" s="9"/>
      <c r="H1174" s="8"/>
      <c r="I1174" s="10">
        <f t="shared" si="113"/>
        <v>11889.34</v>
      </c>
      <c r="J1174" s="10">
        <f t="shared" si="113"/>
        <v>12441.23</v>
      </c>
      <c r="K1174" s="10">
        <f t="shared" si="113"/>
        <v>19441.23</v>
      </c>
      <c r="L1174" s="10">
        <f t="shared" si="113"/>
        <v>17728.870000000003</v>
      </c>
      <c r="M1174" s="10">
        <f t="shared" si="109"/>
        <v>91.19212107464395</v>
      </c>
      <c r="N1174" s="10">
        <f t="shared" si="110"/>
        <v>142.50094243093329</v>
      </c>
      <c r="O1174" s="10">
        <f t="shared" si="111"/>
        <v>149.11567841444523</v>
      </c>
    </row>
    <row r="1175" spans="1:15" x14ac:dyDescent="0.25">
      <c r="A1175" s="11"/>
      <c r="B1175" s="11"/>
      <c r="C1175" s="11"/>
      <c r="D1175" s="12" t="s">
        <v>16</v>
      </c>
      <c r="E1175" s="11"/>
      <c r="F1175" s="12"/>
      <c r="G1175" s="12"/>
      <c r="H1175" s="11"/>
      <c r="I1175" s="13">
        <f>+I1176+I1177+I1178+I1179+I1180+I1181+I1182+I1183</f>
        <v>11889.34</v>
      </c>
      <c r="J1175" s="13">
        <f>+J1176+J1177+J1178+J1179+J1180+J1181+J1182+J1183</f>
        <v>12441.23</v>
      </c>
      <c r="K1175" s="13">
        <f>+K1176+K1177+K1178+K1179+K1180+K1181+K1182+K1183</f>
        <v>19441.23</v>
      </c>
      <c r="L1175" s="13">
        <f>+L1176+L1177+L1178+L1179+L1180+L1181+L1182+L1183</f>
        <v>17728.870000000003</v>
      </c>
      <c r="M1175" s="13">
        <f t="shared" si="109"/>
        <v>91.19212107464395</v>
      </c>
      <c r="N1175" s="13">
        <f t="shared" si="110"/>
        <v>142.50094243093329</v>
      </c>
      <c r="O1175" s="13">
        <f t="shared" si="111"/>
        <v>149.11567841444523</v>
      </c>
    </row>
    <row r="1176" spans="1:15" x14ac:dyDescent="0.25">
      <c r="A1176" s="14"/>
      <c r="B1176" s="14"/>
      <c r="C1176" s="14"/>
      <c r="D1176" s="14"/>
      <c r="E1176" s="15" t="s">
        <v>17</v>
      </c>
      <c r="F1176" s="15" t="s">
        <v>18</v>
      </c>
      <c r="G1176" s="15"/>
      <c r="H1176" s="14"/>
      <c r="I1176" s="16">
        <v>1523.1</v>
      </c>
      <c r="J1176" s="16">
        <v>1660</v>
      </c>
      <c r="K1176" s="16">
        <v>3779.42</v>
      </c>
      <c r="L1176" s="16">
        <v>3506.14</v>
      </c>
      <c r="M1176" s="16">
        <f t="shared" si="109"/>
        <v>92.76926089188288</v>
      </c>
      <c r="N1176" s="16">
        <f t="shared" si="110"/>
        <v>211.21325301204817</v>
      </c>
      <c r="O1176" s="16">
        <f t="shared" si="111"/>
        <v>230.1976232683343</v>
      </c>
    </row>
    <row r="1177" spans="1:15" x14ac:dyDescent="0.25">
      <c r="A1177" s="14"/>
      <c r="B1177" s="14"/>
      <c r="C1177" s="14"/>
      <c r="D1177" s="14"/>
      <c r="E1177" s="15" t="s">
        <v>33</v>
      </c>
      <c r="F1177" s="15" t="s">
        <v>34</v>
      </c>
      <c r="G1177" s="15"/>
      <c r="H1177" s="14"/>
      <c r="I1177" s="16">
        <v>3309.32</v>
      </c>
      <c r="J1177" s="16">
        <v>1200</v>
      </c>
      <c r="K1177" s="16">
        <v>1000</v>
      </c>
      <c r="L1177" s="16">
        <v>959.4</v>
      </c>
      <c r="M1177" s="16">
        <f t="shared" si="109"/>
        <v>95.94</v>
      </c>
      <c r="N1177" s="16">
        <f t="shared" si="110"/>
        <v>79.95</v>
      </c>
      <c r="O1177" s="16">
        <f t="shared" si="111"/>
        <v>28.990850084005171</v>
      </c>
    </row>
    <row r="1178" spans="1:15" x14ac:dyDescent="0.25">
      <c r="A1178" s="14"/>
      <c r="B1178" s="14"/>
      <c r="C1178" s="14"/>
      <c r="D1178" s="14"/>
      <c r="E1178" s="15" t="s">
        <v>19</v>
      </c>
      <c r="F1178" s="15" t="s">
        <v>20</v>
      </c>
      <c r="G1178" s="15"/>
      <c r="H1178" s="14"/>
      <c r="I1178" s="16">
        <v>1251.71</v>
      </c>
      <c r="J1178" s="16">
        <v>2822.86</v>
      </c>
      <c r="K1178" s="16">
        <v>2320.27</v>
      </c>
      <c r="L1178" s="16">
        <v>1275.1400000000001</v>
      </c>
      <c r="M1178" s="16">
        <f t="shared" si="109"/>
        <v>54.956535230813664</v>
      </c>
      <c r="N1178" s="16">
        <f t="shared" si="110"/>
        <v>45.171917842188421</v>
      </c>
      <c r="O1178" s="16">
        <f t="shared" si="111"/>
        <v>101.87183932380503</v>
      </c>
    </row>
    <row r="1179" spans="1:15" x14ac:dyDescent="0.25">
      <c r="A1179" s="14"/>
      <c r="B1179" s="14"/>
      <c r="C1179" s="14"/>
      <c r="D1179" s="14"/>
      <c r="E1179" s="15" t="s">
        <v>70</v>
      </c>
      <c r="F1179" s="15" t="s">
        <v>71</v>
      </c>
      <c r="G1179" s="15"/>
      <c r="H1179" s="14"/>
      <c r="I1179" s="16">
        <v>0</v>
      </c>
      <c r="J1179" s="16">
        <v>328.5</v>
      </c>
      <c r="K1179" s="16">
        <v>328.5</v>
      </c>
      <c r="L1179" s="16">
        <v>328.5</v>
      </c>
      <c r="M1179" s="16">
        <f t="shared" si="109"/>
        <v>100</v>
      </c>
      <c r="N1179" s="16">
        <f t="shared" si="110"/>
        <v>100</v>
      </c>
      <c r="O1179" s="16">
        <f t="shared" si="111"/>
        <v>0</v>
      </c>
    </row>
    <row r="1180" spans="1:15" x14ac:dyDescent="0.25">
      <c r="A1180" s="14"/>
      <c r="B1180" s="14"/>
      <c r="C1180" s="14"/>
      <c r="D1180" s="14"/>
      <c r="E1180" s="15" t="s">
        <v>21</v>
      </c>
      <c r="F1180" s="15" t="s">
        <v>22</v>
      </c>
      <c r="G1180" s="15"/>
      <c r="H1180" s="14"/>
      <c r="I1180" s="16">
        <v>1054.6099999999999</v>
      </c>
      <c r="J1180" s="16">
        <v>718</v>
      </c>
      <c r="K1180" s="16">
        <v>2292.73</v>
      </c>
      <c r="L1180" s="16">
        <v>2092.27</v>
      </c>
      <c r="M1180" s="16">
        <f t="shared" si="109"/>
        <v>91.256711431350396</v>
      </c>
      <c r="N1180" s="16">
        <f t="shared" si="110"/>
        <v>291.40250696378831</v>
      </c>
      <c r="O1180" s="16">
        <f t="shared" si="111"/>
        <v>198.3927707873053</v>
      </c>
    </row>
    <row r="1181" spans="1:15" x14ac:dyDescent="0.25">
      <c r="A1181" s="14"/>
      <c r="B1181" s="14"/>
      <c r="C1181" s="14"/>
      <c r="D1181" s="14"/>
      <c r="E1181" s="15" t="s">
        <v>23</v>
      </c>
      <c r="F1181" s="15" t="s">
        <v>24</v>
      </c>
      <c r="G1181" s="15"/>
      <c r="H1181" s="14"/>
      <c r="I1181" s="16">
        <v>2130.65</v>
      </c>
      <c r="J1181" s="16">
        <v>1312.87</v>
      </c>
      <c r="K1181" s="16">
        <v>2582.2399999999998</v>
      </c>
      <c r="L1181" s="16">
        <v>2540.9499999999998</v>
      </c>
      <c r="M1181" s="16">
        <f t="shared" si="109"/>
        <v>98.401000681578793</v>
      </c>
      <c r="N1181" s="16">
        <f t="shared" si="110"/>
        <v>193.54163016901902</v>
      </c>
      <c r="O1181" s="16">
        <f t="shared" si="111"/>
        <v>119.25703423837794</v>
      </c>
    </row>
    <row r="1182" spans="1:15" x14ac:dyDescent="0.25">
      <c r="A1182" s="14"/>
      <c r="B1182" s="14"/>
      <c r="C1182" s="14"/>
      <c r="D1182" s="14"/>
      <c r="E1182" s="15" t="s">
        <v>25</v>
      </c>
      <c r="F1182" s="15" t="s">
        <v>26</v>
      </c>
      <c r="G1182" s="15"/>
      <c r="H1182" s="14"/>
      <c r="I1182" s="16">
        <v>2619.9499999999998</v>
      </c>
      <c r="J1182" s="16">
        <v>3099</v>
      </c>
      <c r="K1182" s="16">
        <v>7138.07</v>
      </c>
      <c r="L1182" s="16">
        <v>7026.47</v>
      </c>
      <c r="M1182" s="16">
        <f t="shared" si="109"/>
        <v>98.436552177269206</v>
      </c>
      <c r="N1182" s="16">
        <f t="shared" si="110"/>
        <v>226.73346240722813</v>
      </c>
      <c r="O1182" s="16">
        <f t="shared" si="111"/>
        <v>268.1909960113743</v>
      </c>
    </row>
    <row r="1183" spans="1:15" x14ac:dyDescent="0.25">
      <c r="A1183" s="14"/>
      <c r="B1183" s="14"/>
      <c r="C1183" s="14"/>
      <c r="D1183" s="14"/>
      <c r="E1183" s="15" t="s">
        <v>139</v>
      </c>
      <c r="F1183" s="15" t="s">
        <v>140</v>
      </c>
      <c r="G1183" s="15"/>
      <c r="H1183" s="14"/>
      <c r="I1183" s="16">
        <v>0</v>
      </c>
      <c r="J1183" s="16">
        <v>1300</v>
      </c>
      <c r="K1183" s="16">
        <v>0</v>
      </c>
      <c r="L1183" s="16">
        <v>0</v>
      </c>
      <c r="M1183" s="16">
        <f t="shared" si="109"/>
        <v>0</v>
      </c>
      <c r="N1183" s="16">
        <f t="shared" si="110"/>
        <v>0</v>
      </c>
      <c r="O1183" s="16">
        <f t="shared" si="111"/>
        <v>0</v>
      </c>
    </row>
    <row r="1184" spans="1:15" x14ac:dyDescent="0.25">
      <c r="A1184" s="2" t="s">
        <v>572</v>
      </c>
      <c r="B1184" s="3"/>
      <c r="C1184" s="3"/>
      <c r="D1184" s="3"/>
      <c r="E1184" s="3"/>
      <c r="F1184" s="2" t="s">
        <v>573</v>
      </c>
      <c r="G1184" s="2"/>
      <c r="H1184" s="3"/>
      <c r="I1184" s="4">
        <f>+I1185+I1208+I1218</f>
        <v>106775.95</v>
      </c>
      <c r="J1184" s="4">
        <f>+J1185+J1208+J1218</f>
        <v>299415</v>
      </c>
      <c r="K1184" s="4">
        <f>+K1185+K1208+K1218</f>
        <v>299415</v>
      </c>
      <c r="L1184" s="4">
        <f>+L1185+L1208+L1218</f>
        <v>289111.68000000005</v>
      </c>
      <c r="M1184" s="4">
        <f t="shared" si="109"/>
        <v>96.558849757026223</v>
      </c>
      <c r="N1184" s="4">
        <f t="shared" si="110"/>
        <v>96.558849757026223</v>
      </c>
      <c r="O1184" s="4">
        <f t="shared" si="111"/>
        <v>270.76479300816339</v>
      </c>
    </row>
    <row r="1185" spans="1:15" x14ac:dyDescent="0.25">
      <c r="A1185" s="5"/>
      <c r="B1185" s="6" t="s">
        <v>97</v>
      </c>
      <c r="C1185" s="5"/>
      <c r="D1185" s="5"/>
      <c r="E1185" s="5"/>
      <c r="F1185" s="6" t="s">
        <v>98</v>
      </c>
      <c r="G1185" s="6"/>
      <c r="H1185" s="5"/>
      <c r="I1185" s="7">
        <f>+I1186</f>
        <v>101613.03</v>
      </c>
      <c r="J1185" s="7">
        <f>+J1186</f>
        <v>224415</v>
      </c>
      <c r="K1185" s="7">
        <f>+K1186</f>
        <v>251488.19</v>
      </c>
      <c r="L1185" s="7">
        <f>+L1186</f>
        <v>243354.52000000002</v>
      </c>
      <c r="M1185" s="7">
        <f t="shared" si="109"/>
        <v>96.765784508608547</v>
      </c>
      <c r="N1185" s="7">
        <f t="shared" si="110"/>
        <v>108.43950716306843</v>
      </c>
      <c r="O1185" s="7">
        <f t="shared" si="111"/>
        <v>239.49145104717377</v>
      </c>
    </row>
    <row r="1186" spans="1:15" x14ac:dyDescent="0.25">
      <c r="A1186" s="8"/>
      <c r="B1186" s="8"/>
      <c r="C1186" s="9" t="s">
        <v>574</v>
      </c>
      <c r="D1186" s="8"/>
      <c r="E1186" s="8"/>
      <c r="F1186" s="9" t="s">
        <v>526</v>
      </c>
      <c r="G1186" s="9"/>
      <c r="H1186" s="8"/>
      <c r="I1186" s="10">
        <f>+I1187+I1201</f>
        <v>101613.03</v>
      </c>
      <c r="J1186" s="10">
        <f>+J1187+J1201</f>
        <v>224415</v>
      </c>
      <c r="K1186" s="10">
        <f>+K1187+K1201</f>
        <v>251488.19</v>
      </c>
      <c r="L1186" s="10">
        <f>+L1187+L1201</f>
        <v>243354.52000000002</v>
      </c>
      <c r="M1186" s="10">
        <f t="shared" si="109"/>
        <v>96.765784508608547</v>
      </c>
      <c r="N1186" s="10">
        <f t="shared" si="110"/>
        <v>108.43950716306843</v>
      </c>
      <c r="O1186" s="10">
        <f t="shared" si="111"/>
        <v>239.49145104717377</v>
      </c>
    </row>
    <row r="1187" spans="1:15" x14ac:dyDescent="0.25">
      <c r="A1187" s="11"/>
      <c r="B1187" s="11"/>
      <c r="C1187" s="11"/>
      <c r="D1187" s="12" t="s">
        <v>16</v>
      </c>
      <c r="E1187" s="11"/>
      <c r="F1187" s="12"/>
      <c r="G1187" s="12"/>
      <c r="H1187" s="11"/>
      <c r="I1187" s="13">
        <f>+I1188+I1189+I1190+I1191+I1192+I1193+I1194+I1195+I1196+I1197+I1198+I1199+I1200</f>
        <v>66983.73</v>
      </c>
      <c r="J1187" s="13">
        <f>+J1188+J1189+J1190+J1191+J1192+J1193+J1194+J1195+J1196+J1197+J1198+J1199+J1200</f>
        <v>46415</v>
      </c>
      <c r="K1187" s="13">
        <f>+K1188+K1189+K1190+K1191+K1192+K1193+K1194+K1195+K1196+K1197+K1198+K1199+K1200</f>
        <v>35767.5</v>
      </c>
      <c r="L1187" s="13">
        <f>+L1188+L1189+L1190+L1191+L1192+L1193+L1194+L1195+L1196+L1197+L1198+L1199+L1200</f>
        <v>30356.23</v>
      </c>
      <c r="M1187" s="13">
        <f t="shared" si="109"/>
        <v>84.870986230516536</v>
      </c>
      <c r="N1187" s="13">
        <f t="shared" si="110"/>
        <v>65.401766670257459</v>
      </c>
      <c r="O1187" s="13">
        <f t="shared" si="111"/>
        <v>45.318811000820645</v>
      </c>
    </row>
    <row r="1188" spans="1:15" x14ac:dyDescent="0.25">
      <c r="A1188" s="14"/>
      <c r="B1188" s="14"/>
      <c r="C1188" s="14"/>
      <c r="D1188" s="14"/>
      <c r="E1188" s="15" t="s">
        <v>17</v>
      </c>
      <c r="F1188" s="15" t="s">
        <v>18</v>
      </c>
      <c r="G1188" s="15"/>
      <c r="H1188" s="14"/>
      <c r="I1188" s="16">
        <v>1751.88</v>
      </c>
      <c r="J1188" s="16">
        <v>6962.02</v>
      </c>
      <c r="K1188" s="16">
        <v>3033.96</v>
      </c>
      <c r="L1188" s="16">
        <v>2899.99</v>
      </c>
      <c r="M1188" s="16">
        <f t="shared" si="109"/>
        <v>95.584318844019037</v>
      </c>
      <c r="N1188" s="16">
        <f t="shared" si="110"/>
        <v>41.654433627022037</v>
      </c>
      <c r="O1188" s="16">
        <f t="shared" si="111"/>
        <v>165.53588145306753</v>
      </c>
    </row>
    <row r="1189" spans="1:15" x14ac:dyDescent="0.25">
      <c r="A1189" s="14"/>
      <c r="B1189" s="14"/>
      <c r="C1189" s="14"/>
      <c r="D1189" s="14"/>
      <c r="E1189" s="15" t="s">
        <v>33</v>
      </c>
      <c r="F1189" s="15" t="s">
        <v>34</v>
      </c>
      <c r="G1189" s="15"/>
      <c r="H1189" s="14"/>
      <c r="I1189" s="16">
        <v>3569.68</v>
      </c>
      <c r="J1189" s="16">
        <v>4998.79</v>
      </c>
      <c r="K1189" s="16">
        <v>11283.37</v>
      </c>
      <c r="L1189" s="16">
        <v>10971.02</v>
      </c>
      <c r="M1189" s="16">
        <f t="shared" si="109"/>
        <v>97.231766750536408</v>
      </c>
      <c r="N1189" s="16">
        <f t="shared" si="110"/>
        <v>219.47351259004679</v>
      </c>
      <c r="O1189" s="16">
        <f t="shared" si="111"/>
        <v>307.33903319065018</v>
      </c>
    </row>
    <row r="1190" spans="1:15" x14ac:dyDescent="0.25">
      <c r="A1190" s="14"/>
      <c r="B1190" s="14"/>
      <c r="C1190" s="14"/>
      <c r="D1190" s="14"/>
      <c r="E1190" s="15" t="s">
        <v>19</v>
      </c>
      <c r="F1190" s="15" t="s">
        <v>20</v>
      </c>
      <c r="G1190" s="15"/>
      <c r="H1190" s="14"/>
      <c r="I1190" s="16">
        <v>474.3</v>
      </c>
      <c r="J1190" s="16">
        <v>6683.12</v>
      </c>
      <c r="K1190" s="16">
        <v>3799.2</v>
      </c>
      <c r="L1190" s="16">
        <v>3779.58</v>
      </c>
      <c r="M1190" s="16">
        <f t="shared" si="109"/>
        <v>99.483575489576765</v>
      </c>
      <c r="N1190" s="16">
        <f t="shared" si="110"/>
        <v>56.554124420929142</v>
      </c>
      <c r="O1190" s="16">
        <f t="shared" si="111"/>
        <v>796.87539531941809</v>
      </c>
    </row>
    <row r="1191" spans="1:15" x14ac:dyDescent="0.25">
      <c r="A1191" s="14"/>
      <c r="B1191" s="14"/>
      <c r="C1191" s="14"/>
      <c r="D1191" s="14"/>
      <c r="E1191" s="15" t="s">
        <v>70</v>
      </c>
      <c r="F1191" s="15" t="s">
        <v>71</v>
      </c>
      <c r="G1191" s="15"/>
      <c r="H1191" s="14"/>
      <c r="I1191" s="16">
        <v>35</v>
      </c>
      <c r="J1191" s="16">
        <v>200</v>
      </c>
      <c r="K1191" s="16">
        <v>0</v>
      </c>
      <c r="L1191" s="16">
        <v>0</v>
      </c>
      <c r="M1191" s="16">
        <f t="shared" si="109"/>
        <v>0</v>
      </c>
      <c r="N1191" s="16">
        <f t="shared" si="110"/>
        <v>0</v>
      </c>
      <c r="O1191" s="16">
        <f t="shared" si="111"/>
        <v>0</v>
      </c>
    </row>
    <row r="1192" spans="1:15" x14ac:dyDescent="0.25">
      <c r="A1192" s="14"/>
      <c r="B1192" s="14"/>
      <c r="C1192" s="14"/>
      <c r="D1192" s="14"/>
      <c r="E1192" s="15" t="s">
        <v>21</v>
      </c>
      <c r="F1192" s="15" t="s">
        <v>22</v>
      </c>
      <c r="G1192" s="15"/>
      <c r="H1192" s="14"/>
      <c r="I1192" s="16">
        <v>3106.18</v>
      </c>
      <c r="J1192" s="16">
        <v>4400</v>
      </c>
      <c r="K1192" s="16">
        <v>1818.16</v>
      </c>
      <c r="L1192" s="16">
        <v>1372.84</v>
      </c>
      <c r="M1192" s="16">
        <f t="shared" si="109"/>
        <v>75.507106085273008</v>
      </c>
      <c r="N1192" s="16">
        <f t="shared" si="110"/>
        <v>31.200909090909089</v>
      </c>
      <c r="O1192" s="16">
        <f t="shared" si="111"/>
        <v>44.197052327939787</v>
      </c>
    </row>
    <row r="1193" spans="1:15" x14ac:dyDescent="0.25">
      <c r="A1193" s="14"/>
      <c r="B1193" s="14"/>
      <c r="C1193" s="14"/>
      <c r="D1193" s="14"/>
      <c r="E1193" s="15" t="s">
        <v>23</v>
      </c>
      <c r="F1193" s="15" t="s">
        <v>24</v>
      </c>
      <c r="G1193" s="15"/>
      <c r="H1193" s="14"/>
      <c r="I1193" s="16">
        <v>900</v>
      </c>
      <c r="J1193" s="16">
        <v>1000</v>
      </c>
      <c r="K1193" s="16">
        <v>275.04000000000002</v>
      </c>
      <c r="L1193" s="16">
        <v>275.04000000000002</v>
      </c>
      <c r="M1193" s="16">
        <f t="shared" si="109"/>
        <v>100</v>
      </c>
      <c r="N1193" s="16">
        <f t="shared" si="110"/>
        <v>27.504000000000001</v>
      </c>
      <c r="O1193" s="16">
        <f t="shared" si="111"/>
        <v>30.560000000000002</v>
      </c>
    </row>
    <row r="1194" spans="1:15" x14ac:dyDescent="0.25">
      <c r="A1194" s="14"/>
      <c r="B1194" s="14"/>
      <c r="C1194" s="14"/>
      <c r="D1194" s="14"/>
      <c r="E1194" s="15" t="s">
        <v>25</v>
      </c>
      <c r="F1194" s="15" t="s">
        <v>26</v>
      </c>
      <c r="G1194" s="15"/>
      <c r="H1194" s="14"/>
      <c r="I1194" s="16">
        <v>5074.59</v>
      </c>
      <c r="J1194" s="16">
        <v>13410.4</v>
      </c>
      <c r="K1194" s="16">
        <v>5703.09</v>
      </c>
      <c r="L1194" s="16">
        <v>5703.09</v>
      </c>
      <c r="M1194" s="16">
        <f t="shared" si="109"/>
        <v>100</v>
      </c>
      <c r="N1194" s="16">
        <f t="shared" si="110"/>
        <v>42.527366819781662</v>
      </c>
      <c r="O1194" s="16">
        <f t="shared" si="111"/>
        <v>112.38523703392787</v>
      </c>
    </row>
    <row r="1195" spans="1:15" x14ac:dyDescent="0.25">
      <c r="A1195" s="14"/>
      <c r="B1195" s="14"/>
      <c r="C1195" s="14"/>
      <c r="D1195" s="14"/>
      <c r="E1195" s="15" t="s">
        <v>29</v>
      </c>
      <c r="F1195" s="15" t="s">
        <v>30</v>
      </c>
      <c r="G1195" s="15"/>
      <c r="H1195" s="14"/>
      <c r="I1195" s="16">
        <v>5449.54</v>
      </c>
      <c r="J1195" s="16">
        <v>500</v>
      </c>
      <c r="K1195" s="16">
        <v>6900.72</v>
      </c>
      <c r="L1195" s="16">
        <v>2400.71</v>
      </c>
      <c r="M1195" s="16">
        <f t="shared" si="109"/>
        <v>34.789268366199465</v>
      </c>
      <c r="N1195" s="16">
        <f t="shared" si="110"/>
        <v>480.14200000000005</v>
      </c>
      <c r="O1195" s="16">
        <f t="shared" si="111"/>
        <v>44.053443042899033</v>
      </c>
    </row>
    <row r="1196" spans="1:15" x14ac:dyDescent="0.25">
      <c r="A1196" s="14"/>
      <c r="B1196" s="14"/>
      <c r="C1196" s="14"/>
      <c r="D1196" s="14"/>
      <c r="E1196" s="15" t="s">
        <v>63</v>
      </c>
      <c r="F1196" s="15" t="s">
        <v>64</v>
      </c>
      <c r="G1196" s="15"/>
      <c r="H1196" s="14"/>
      <c r="I1196" s="16">
        <v>0</v>
      </c>
      <c r="J1196" s="16">
        <v>0</v>
      </c>
      <c r="K1196" s="16">
        <v>1500</v>
      </c>
      <c r="L1196" s="16">
        <v>1500</v>
      </c>
      <c r="M1196" s="16">
        <f t="shared" si="109"/>
        <v>100</v>
      </c>
      <c r="N1196" s="16">
        <f t="shared" si="110"/>
        <v>0</v>
      </c>
      <c r="O1196" s="16">
        <f t="shared" si="111"/>
        <v>0</v>
      </c>
    </row>
    <row r="1197" spans="1:15" x14ac:dyDescent="0.25">
      <c r="A1197" s="14"/>
      <c r="B1197" s="14"/>
      <c r="C1197" s="14"/>
      <c r="D1197" s="14"/>
      <c r="E1197" s="15" t="s">
        <v>137</v>
      </c>
      <c r="F1197" s="15" t="s">
        <v>138</v>
      </c>
      <c r="G1197" s="15"/>
      <c r="H1197" s="14"/>
      <c r="I1197" s="16">
        <v>0</v>
      </c>
      <c r="J1197" s="16">
        <v>0</v>
      </c>
      <c r="K1197" s="16">
        <v>0</v>
      </c>
      <c r="L1197" s="16">
        <v>0</v>
      </c>
      <c r="M1197" s="16">
        <f t="shared" si="109"/>
        <v>0</v>
      </c>
      <c r="N1197" s="16">
        <f t="shared" si="110"/>
        <v>0</v>
      </c>
      <c r="O1197" s="16">
        <f t="shared" si="111"/>
        <v>0</v>
      </c>
    </row>
    <row r="1198" spans="1:15" x14ac:dyDescent="0.25">
      <c r="A1198" s="14"/>
      <c r="B1198" s="14"/>
      <c r="C1198" s="14"/>
      <c r="D1198" s="14"/>
      <c r="E1198" s="15" t="s">
        <v>139</v>
      </c>
      <c r="F1198" s="15" t="s">
        <v>140</v>
      </c>
      <c r="G1198" s="15"/>
      <c r="H1198" s="14"/>
      <c r="I1198" s="16">
        <v>36554.980000000003</v>
      </c>
      <c r="J1198" s="16">
        <v>7000</v>
      </c>
      <c r="K1198" s="16">
        <v>1453.96</v>
      </c>
      <c r="L1198" s="16">
        <v>1453.96</v>
      </c>
      <c r="M1198" s="16">
        <f t="shared" si="109"/>
        <v>100</v>
      </c>
      <c r="N1198" s="16">
        <f t="shared" si="110"/>
        <v>20.770857142857142</v>
      </c>
      <c r="O1198" s="16">
        <f t="shared" si="111"/>
        <v>3.9774608001426888</v>
      </c>
    </row>
    <row r="1199" spans="1:15" x14ac:dyDescent="0.25">
      <c r="A1199" s="14"/>
      <c r="B1199" s="14"/>
      <c r="C1199" s="14"/>
      <c r="D1199" s="14"/>
      <c r="E1199" s="15" t="s">
        <v>88</v>
      </c>
      <c r="F1199" s="15" t="s">
        <v>89</v>
      </c>
      <c r="G1199" s="15"/>
      <c r="H1199" s="14"/>
      <c r="I1199" s="16">
        <v>10067.58</v>
      </c>
      <c r="J1199" s="16">
        <v>0</v>
      </c>
      <c r="K1199" s="16">
        <v>0</v>
      </c>
      <c r="L1199" s="16">
        <v>0</v>
      </c>
      <c r="M1199" s="16">
        <f t="shared" si="109"/>
        <v>0</v>
      </c>
      <c r="N1199" s="16">
        <f t="shared" si="110"/>
        <v>0</v>
      </c>
      <c r="O1199" s="16">
        <f t="shared" si="111"/>
        <v>0</v>
      </c>
    </row>
    <row r="1200" spans="1:15" x14ac:dyDescent="0.25">
      <c r="A1200" s="14"/>
      <c r="B1200" s="14"/>
      <c r="C1200" s="14"/>
      <c r="D1200" s="14"/>
      <c r="E1200" s="15" t="s">
        <v>111</v>
      </c>
      <c r="F1200" s="15" t="s">
        <v>112</v>
      </c>
      <c r="G1200" s="15"/>
      <c r="H1200" s="14"/>
      <c r="I1200" s="16">
        <v>0</v>
      </c>
      <c r="J1200" s="16">
        <v>1260.67</v>
      </c>
      <c r="K1200" s="16">
        <v>0</v>
      </c>
      <c r="L1200" s="16">
        <v>0</v>
      </c>
      <c r="M1200" s="16">
        <f t="shared" si="109"/>
        <v>0</v>
      </c>
      <c r="N1200" s="16">
        <f t="shared" si="110"/>
        <v>0</v>
      </c>
      <c r="O1200" s="16">
        <f t="shared" si="111"/>
        <v>0</v>
      </c>
    </row>
    <row r="1201" spans="1:15" x14ac:dyDescent="0.25">
      <c r="A1201" s="11"/>
      <c r="B1201" s="11"/>
      <c r="C1201" s="11"/>
      <c r="D1201" s="12" t="s">
        <v>575</v>
      </c>
      <c r="E1201" s="11"/>
      <c r="F1201" s="12" t="s">
        <v>576</v>
      </c>
      <c r="G1201" s="12" t="s">
        <v>96</v>
      </c>
      <c r="H1201" s="11"/>
      <c r="I1201" s="13">
        <f>+I1202+I1203+I1204+I1205+I1206+I1207</f>
        <v>34629.299999999996</v>
      </c>
      <c r="J1201" s="13">
        <f>+J1202+J1203+J1204+J1205+J1206+J1207</f>
        <v>178000</v>
      </c>
      <c r="K1201" s="13">
        <f>+K1202+K1203+K1204+K1205+K1206+K1207</f>
        <v>215720.69</v>
      </c>
      <c r="L1201" s="13">
        <f>+L1202+L1203+L1204+L1205+L1206+L1207</f>
        <v>212998.29</v>
      </c>
      <c r="M1201" s="13">
        <f t="shared" si="109"/>
        <v>98.737997732160039</v>
      </c>
      <c r="N1201" s="13">
        <f t="shared" si="110"/>
        <v>119.66196067415731</v>
      </c>
      <c r="O1201" s="13">
        <f t="shared" si="111"/>
        <v>615.08113071878449</v>
      </c>
    </row>
    <row r="1202" spans="1:15" x14ac:dyDescent="0.25">
      <c r="A1202" s="14"/>
      <c r="B1202" s="14"/>
      <c r="C1202" s="14"/>
      <c r="D1202" s="14"/>
      <c r="E1202" s="15" t="s">
        <v>17</v>
      </c>
      <c r="F1202" s="15" t="s">
        <v>18</v>
      </c>
      <c r="G1202" s="15"/>
      <c r="H1202" s="14"/>
      <c r="I1202" s="16">
        <v>0</v>
      </c>
      <c r="J1202" s="16">
        <v>4000</v>
      </c>
      <c r="K1202" s="16">
        <v>5068.1000000000004</v>
      </c>
      <c r="L1202" s="16">
        <v>2404.2600000000002</v>
      </c>
      <c r="M1202" s="16">
        <f t="shared" si="109"/>
        <v>47.439079734022613</v>
      </c>
      <c r="N1202" s="16">
        <f t="shared" si="110"/>
        <v>60.106500000000004</v>
      </c>
      <c r="O1202" s="16">
        <f t="shared" si="111"/>
        <v>0</v>
      </c>
    </row>
    <row r="1203" spans="1:15" x14ac:dyDescent="0.25">
      <c r="A1203" s="14"/>
      <c r="B1203" s="14"/>
      <c r="C1203" s="14"/>
      <c r="D1203" s="14"/>
      <c r="E1203" s="15" t="s">
        <v>33</v>
      </c>
      <c r="F1203" s="15" t="s">
        <v>34</v>
      </c>
      <c r="G1203" s="15"/>
      <c r="H1203" s="14"/>
      <c r="I1203" s="16">
        <v>0</v>
      </c>
      <c r="J1203" s="16">
        <v>8255.4599999999991</v>
      </c>
      <c r="K1203" s="16">
        <v>58.56</v>
      </c>
      <c r="L1203" s="16">
        <v>0</v>
      </c>
      <c r="M1203" s="16">
        <f t="shared" si="109"/>
        <v>0</v>
      </c>
      <c r="N1203" s="16">
        <f t="shared" si="110"/>
        <v>0</v>
      </c>
      <c r="O1203" s="16">
        <f t="shared" si="111"/>
        <v>0</v>
      </c>
    </row>
    <row r="1204" spans="1:15" x14ac:dyDescent="0.25">
      <c r="A1204" s="14"/>
      <c r="B1204" s="14"/>
      <c r="C1204" s="14"/>
      <c r="D1204" s="14"/>
      <c r="E1204" s="15" t="s">
        <v>63</v>
      </c>
      <c r="F1204" s="15" t="s">
        <v>64</v>
      </c>
      <c r="G1204" s="15"/>
      <c r="H1204" s="14"/>
      <c r="I1204" s="16">
        <v>0</v>
      </c>
      <c r="J1204" s="16">
        <v>17901.61</v>
      </c>
      <c r="K1204" s="16">
        <v>0</v>
      </c>
      <c r="L1204" s="16">
        <v>0</v>
      </c>
      <c r="M1204" s="16">
        <f t="shared" si="109"/>
        <v>0</v>
      </c>
      <c r="N1204" s="16">
        <f t="shared" si="110"/>
        <v>0</v>
      </c>
      <c r="O1204" s="16">
        <f t="shared" si="111"/>
        <v>0</v>
      </c>
    </row>
    <row r="1205" spans="1:15" x14ac:dyDescent="0.25">
      <c r="A1205" s="14"/>
      <c r="B1205" s="14"/>
      <c r="C1205" s="14"/>
      <c r="D1205" s="14"/>
      <c r="E1205" s="15" t="s">
        <v>137</v>
      </c>
      <c r="F1205" s="15" t="s">
        <v>138</v>
      </c>
      <c r="G1205" s="15"/>
      <c r="H1205" s="14"/>
      <c r="I1205" s="16">
        <v>31149.01</v>
      </c>
      <c r="J1205" s="16">
        <v>147842.93</v>
      </c>
      <c r="K1205" s="16">
        <v>207934.73</v>
      </c>
      <c r="L1205" s="16">
        <v>207934.73</v>
      </c>
      <c r="M1205" s="16">
        <f t="shared" si="109"/>
        <v>100</v>
      </c>
      <c r="N1205" s="16">
        <f t="shared" si="110"/>
        <v>140.64570419430947</v>
      </c>
      <c r="O1205" s="16">
        <f t="shared" si="111"/>
        <v>667.54843893915097</v>
      </c>
    </row>
    <row r="1206" spans="1:15" x14ac:dyDescent="0.25">
      <c r="A1206" s="14"/>
      <c r="B1206" s="14"/>
      <c r="C1206" s="14"/>
      <c r="D1206" s="14"/>
      <c r="E1206" s="15" t="s">
        <v>139</v>
      </c>
      <c r="F1206" s="15" t="s">
        <v>140</v>
      </c>
      <c r="G1206" s="15"/>
      <c r="H1206" s="14"/>
      <c r="I1206" s="16">
        <v>3480.29</v>
      </c>
      <c r="J1206" s="16">
        <v>0</v>
      </c>
      <c r="K1206" s="16">
        <v>0</v>
      </c>
      <c r="L1206" s="16">
        <v>0</v>
      </c>
      <c r="M1206" s="16">
        <f t="shared" si="109"/>
        <v>0</v>
      </c>
      <c r="N1206" s="16">
        <f t="shared" si="110"/>
        <v>0</v>
      </c>
      <c r="O1206" s="16">
        <f t="shared" si="111"/>
        <v>0</v>
      </c>
    </row>
    <row r="1207" spans="1:15" x14ac:dyDescent="0.25">
      <c r="A1207" s="14"/>
      <c r="B1207" s="14"/>
      <c r="C1207" s="14"/>
      <c r="D1207" s="14"/>
      <c r="E1207" s="15" t="s">
        <v>111</v>
      </c>
      <c r="F1207" s="15" t="s">
        <v>112</v>
      </c>
      <c r="G1207" s="15"/>
      <c r="H1207" s="14"/>
      <c r="I1207" s="16">
        <v>0</v>
      </c>
      <c r="J1207" s="16">
        <v>0</v>
      </c>
      <c r="K1207" s="16">
        <v>2659.3</v>
      </c>
      <c r="L1207" s="16">
        <v>2659.3</v>
      </c>
      <c r="M1207" s="16">
        <f t="shared" si="109"/>
        <v>100</v>
      </c>
      <c r="N1207" s="16">
        <f t="shared" si="110"/>
        <v>0</v>
      </c>
      <c r="O1207" s="16">
        <f t="shared" si="111"/>
        <v>0</v>
      </c>
    </row>
    <row r="1208" spans="1:15" x14ac:dyDescent="0.25">
      <c r="A1208" s="5"/>
      <c r="B1208" s="6" t="s">
        <v>206</v>
      </c>
      <c r="C1208" s="5"/>
      <c r="D1208" s="5"/>
      <c r="E1208" s="5"/>
      <c r="F1208" s="6" t="s">
        <v>207</v>
      </c>
      <c r="G1208" s="6"/>
      <c r="H1208" s="5"/>
      <c r="I1208" s="7">
        <f>+I1209+I1213</f>
        <v>527.62</v>
      </c>
      <c r="J1208" s="7">
        <f>+J1209+J1213</f>
        <v>25000</v>
      </c>
      <c r="K1208" s="7">
        <f>+K1209+K1213</f>
        <v>24595.160000000003</v>
      </c>
      <c r="L1208" s="7">
        <f>+L1209+L1213</f>
        <v>22425.510000000002</v>
      </c>
      <c r="M1208" s="7">
        <f t="shared" si="109"/>
        <v>91.178548950281268</v>
      </c>
      <c r="N1208" s="7">
        <f t="shared" si="110"/>
        <v>89.702040000000011</v>
      </c>
      <c r="O1208" s="7">
        <f t="shared" si="111"/>
        <v>4250.314620370722</v>
      </c>
    </row>
    <row r="1209" spans="1:15" x14ac:dyDescent="0.25">
      <c r="A1209" s="8"/>
      <c r="B1209" s="8"/>
      <c r="C1209" s="9" t="s">
        <v>577</v>
      </c>
      <c r="D1209" s="8"/>
      <c r="E1209" s="8"/>
      <c r="F1209" s="9" t="s">
        <v>211</v>
      </c>
      <c r="G1209" s="9"/>
      <c r="H1209" s="8"/>
      <c r="I1209" s="10">
        <f>+I1210</f>
        <v>422.62</v>
      </c>
      <c r="J1209" s="10">
        <f>+J1210</f>
        <v>10000</v>
      </c>
      <c r="K1209" s="10">
        <f>+K1210</f>
        <v>2457.6999999999998</v>
      </c>
      <c r="L1209" s="10">
        <f>+L1210</f>
        <v>2457.6999999999998</v>
      </c>
      <c r="M1209" s="10">
        <f t="shared" si="109"/>
        <v>100</v>
      </c>
      <c r="N1209" s="10">
        <f t="shared" si="110"/>
        <v>24.576999999999998</v>
      </c>
      <c r="O1209" s="10">
        <f t="shared" si="111"/>
        <v>581.53897117978318</v>
      </c>
    </row>
    <row r="1210" spans="1:15" x14ac:dyDescent="0.25">
      <c r="A1210" s="11"/>
      <c r="B1210" s="11"/>
      <c r="C1210" s="11"/>
      <c r="D1210" s="12" t="s">
        <v>16</v>
      </c>
      <c r="E1210" s="11"/>
      <c r="F1210" s="12"/>
      <c r="G1210" s="12"/>
      <c r="H1210" s="11"/>
      <c r="I1210" s="13">
        <f>+I1211+I1212</f>
        <v>422.62</v>
      </c>
      <c r="J1210" s="13">
        <f>+J1211+J1212</f>
        <v>10000</v>
      </c>
      <c r="K1210" s="13">
        <f>+K1211+K1212</f>
        <v>2457.6999999999998</v>
      </c>
      <c r="L1210" s="13">
        <f>+L1211+L1212</f>
        <v>2457.6999999999998</v>
      </c>
      <c r="M1210" s="13">
        <f t="shared" si="109"/>
        <v>100</v>
      </c>
      <c r="N1210" s="13">
        <f t="shared" si="110"/>
        <v>24.576999999999998</v>
      </c>
      <c r="O1210" s="13">
        <f t="shared" si="111"/>
        <v>581.53897117978318</v>
      </c>
    </row>
    <row r="1211" spans="1:15" x14ac:dyDescent="0.25">
      <c r="A1211" s="14"/>
      <c r="B1211" s="14"/>
      <c r="C1211" s="14"/>
      <c r="D1211" s="14"/>
      <c r="E1211" s="15" t="s">
        <v>21</v>
      </c>
      <c r="F1211" s="15" t="s">
        <v>22</v>
      </c>
      <c r="G1211" s="15"/>
      <c r="H1211" s="14"/>
      <c r="I1211" s="16">
        <v>422.62</v>
      </c>
      <c r="J1211" s="16">
        <v>10000</v>
      </c>
      <c r="K1211" s="16">
        <v>0</v>
      </c>
      <c r="L1211" s="16">
        <v>0</v>
      </c>
      <c r="M1211" s="16">
        <f t="shared" si="109"/>
        <v>0</v>
      </c>
      <c r="N1211" s="16">
        <f t="shared" si="110"/>
        <v>0</v>
      </c>
      <c r="O1211" s="16">
        <f t="shared" si="111"/>
        <v>0</v>
      </c>
    </row>
    <row r="1212" spans="1:15" x14ac:dyDescent="0.25">
      <c r="A1212" s="14"/>
      <c r="B1212" s="14"/>
      <c r="C1212" s="14"/>
      <c r="D1212" s="14"/>
      <c r="E1212" s="15" t="s">
        <v>137</v>
      </c>
      <c r="F1212" s="15" t="s">
        <v>138</v>
      </c>
      <c r="G1212" s="15"/>
      <c r="H1212" s="14"/>
      <c r="I1212" s="16">
        <v>0</v>
      </c>
      <c r="J1212" s="16">
        <v>0</v>
      </c>
      <c r="K1212" s="16">
        <v>2457.6999999999998</v>
      </c>
      <c r="L1212" s="16">
        <v>2457.6999999999998</v>
      </c>
      <c r="M1212" s="16">
        <f t="shared" si="109"/>
        <v>100</v>
      </c>
      <c r="N1212" s="16">
        <f t="shared" si="110"/>
        <v>0</v>
      </c>
      <c r="O1212" s="16">
        <f t="shared" si="111"/>
        <v>0</v>
      </c>
    </row>
    <row r="1213" spans="1:15" x14ac:dyDescent="0.25">
      <c r="A1213" s="8"/>
      <c r="B1213" s="8"/>
      <c r="C1213" s="9" t="s">
        <v>578</v>
      </c>
      <c r="D1213" s="8"/>
      <c r="E1213" s="8"/>
      <c r="F1213" s="9" t="s">
        <v>530</v>
      </c>
      <c r="G1213" s="9"/>
      <c r="H1213" s="8"/>
      <c r="I1213" s="10">
        <f>+I1214</f>
        <v>105</v>
      </c>
      <c r="J1213" s="10">
        <f>+J1214</f>
        <v>15000</v>
      </c>
      <c r="K1213" s="10">
        <f>+K1214</f>
        <v>22137.460000000003</v>
      </c>
      <c r="L1213" s="10">
        <f>+L1214</f>
        <v>19967.810000000001</v>
      </c>
      <c r="M1213" s="10">
        <f t="shared" si="109"/>
        <v>90.19919177719575</v>
      </c>
      <c r="N1213" s="10">
        <f t="shared" si="110"/>
        <v>133.11873333333335</v>
      </c>
      <c r="O1213" s="10">
        <f t="shared" si="111"/>
        <v>19016.961904761905</v>
      </c>
    </row>
    <row r="1214" spans="1:15" x14ac:dyDescent="0.25">
      <c r="A1214" s="11"/>
      <c r="B1214" s="11"/>
      <c r="C1214" s="11"/>
      <c r="D1214" s="12" t="s">
        <v>16</v>
      </c>
      <c r="E1214" s="11"/>
      <c r="F1214" s="12"/>
      <c r="G1214" s="12"/>
      <c r="H1214" s="11"/>
      <c r="I1214" s="13">
        <f>+I1215+I1216+I1217</f>
        <v>105</v>
      </c>
      <c r="J1214" s="13">
        <f>+J1215+J1216+J1217</f>
        <v>15000</v>
      </c>
      <c r="K1214" s="13">
        <f>+K1215+K1216+K1217</f>
        <v>22137.460000000003</v>
      </c>
      <c r="L1214" s="13">
        <f>+L1215+L1216+L1217</f>
        <v>19967.810000000001</v>
      </c>
      <c r="M1214" s="13">
        <f t="shared" si="109"/>
        <v>90.19919177719575</v>
      </c>
      <c r="N1214" s="13">
        <f t="shared" si="110"/>
        <v>133.11873333333335</v>
      </c>
      <c r="O1214" s="13">
        <f t="shared" si="111"/>
        <v>19016.961904761905</v>
      </c>
    </row>
    <row r="1215" spans="1:15" x14ac:dyDescent="0.25">
      <c r="A1215" s="14"/>
      <c r="B1215" s="14"/>
      <c r="C1215" s="14"/>
      <c r="D1215" s="14"/>
      <c r="E1215" s="15" t="s">
        <v>21</v>
      </c>
      <c r="F1215" s="15" t="s">
        <v>22</v>
      </c>
      <c r="G1215" s="15"/>
      <c r="H1215" s="14"/>
      <c r="I1215" s="16">
        <v>105</v>
      </c>
      <c r="J1215" s="16">
        <v>15000</v>
      </c>
      <c r="K1215" s="16">
        <v>0</v>
      </c>
      <c r="L1215" s="16">
        <v>0</v>
      </c>
      <c r="M1215" s="16">
        <f t="shared" si="109"/>
        <v>0</v>
      </c>
      <c r="N1215" s="16">
        <f t="shared" si="110"/>
        <v>0</v>
      </c>
      <c r="O1215" s="16">
        <f t="shared" si="111"/>
        <v>0</v>
      </c>
    </row>
    <row r="1216" spans="1:15" x14ac:dyDescent="0.25">
      <c r="A1216" s="14"/>
      <c r="B1216" s="14"/>
      <c r="C1216" s="14"/>
      <c r="D1216" s="14"/>
      <c r="E1216" s="15" t="s">
        <v>137</v>
      </c>
      <c r="F1216" s="15" t="s">
        <v>138</v>
      </c>
      <c r="G1216" s="15"/>
      <c r="H1216" s="14"/>
      <c r="I1216" s="16">
        <v>0</v>
      </c>
      <c r="J1216" s="16">
        <v>0</v>
      </c>
      <c r="K1216" s="16">
        <v>3416.97</v>
      </c>
      <c r="L1216" s="16">
        <v>3416.97</v>
      </c>
      <c r="M1216" s="16">
        <f t="shared" si="109"/>
        <v>100</v>
      </c>
      <c r="N1216" s="16">
        <f t="shared" si="110"/>
        <v>0</v>
      </c>
      <c r="O1216" s="16">
        <f t="shared" si="111"/>
        <v>0</v>
      </c>
    </row>
    <row r="1217" spans="1:15" x14ac:dyDescent="0.25">
      <c r="A1217" s="14"/>
      <c r="B1217" s="14"/>
      <c r="C1217" s="14"/>
      <c r="D1217" s="14"/>
      <c r="E1217" s="15" t="s">
        <v>111</v>
      </c>
      <c r="F1217" s="15" t="s">
        <v>112</v>
      </c>
      <c r="G1217" s="15"/>
      <c r="H1217" s="14"/>
      <c r="I1217" s="16">
        <v>0</v>
      </c>
      <c r="J1217" s="16">
        <v>0</v>
      </c>
      <c r="K1217" s="16">
        <v>18720.490000000002</v>
      </c>
      <c r="L1217" s="16">
        <v>16550.84</v>
      </c>
      <c r="M1217" s="16">
        <f t="shared" si="109"/>
        <v>88.41029267930486</v>
      </c>
      <c r="N1217" s="16">
        <f t="shared" si="110"/>
        <v>0</v>
      </c>
      <c r="O1217" s="16">
        <f t="shared" si="111"/>
        <v>0</v>
      </c>
    </row>
    <row r="1218" spans="1:15" x14ac:dyDescent="0.25">
      <c r="A1218" s="5"/>
      <c r="B1218" s="6" t="s">
        <v>326</v>
      </c>
      <c r="C1218" s="5"/>
      <c r="D1218" s="5"/>
      <c r="E1218" s="5"/>
      <c r="F1218" s="6" t="s">
        <v>327</v>
      </c>
      <c r="G1218" s="6"/>
      <c r="H1218" s="5"/>
      <c r="I1218" s="7">
        <f t="shared" ref="I1218:L1219" si="114">+I1219</f>
        <v>4635.3</v>
      </c>
      <c r="J1218" s="7">
        <f t="shared" si="114"/>
        <v>50000</v>
      </c>
      <c r="K1218" s="7">
        <f t="shared" si="114"/>
        <v>23331.65</v>
      </c>
      <c r="L1218" s="7">
        <f t="shared" si="114"/>
        <v>23331.65</v>
      </c>
      <c r="M1218" s="7">
        <f t="shared" si="109"/>
        <v>100</v>
      </c>
      <c r="N1218" s="7">
        <f t="shared" si="110"/>
        <v>46.6633</v>
      </c>
      <c r="O1218" s="7">
        <f t="shared" si="111"/>
        <v>503.34714042241063</v>
      </c>
    </row>
    <row r="1219" spans="1:15" x14ac:dyDescent="0.25">
      <c r="A1219" s="8"/>
      <c r="B1219" s="8"/>
      <c r="C1219" s="9" t="s">
        <v>579</v>
      </c>
      <c r="D1219" s="8"/>
      <c r="E1219" s="8"/>
      <c r="F1219" s="9" t="s">
        <v>344</v>
      </c>
      <c r="G1219" s="9"/>
      <c r="H1219" s="8"/>
      <c r="I1219" s="10">
        <f t="shared" si="114"/>
        <v>4635.3</v>
      </c>
      <c r="J1219" s="10">
        <f t="shared" si="114"/>
        <v>50000</v>
      </c>
      <c r="K1219" s="10">
        <f t="shared" si="114"/>
        <v>23331.65</v>
      </c>
      <c r="L1219" s="10">
        <f t="shared" si="114"/>
        <v>23331.65</v>
      </c>
      <c r="M1219" s="10">
        <f t="shared" si="109"/>
        <v>100</v>
      </c>
      <c r="N1219" s="10">
        <f t="shared" si="110"/>
        <v>46.6633</v>
      </c>
      <c r="O1219" s="10">
        <f t="shared" si="111"/>
        <v>503.34714042241063</v>
      </c>
    </row>
    <row r="1220" spans="1:15" x14ac:dyDescent="0.25">
      <c r="A1220" s="11"/>
      <c r="B1220" s="11"/>
      <c r="C1220" s="11"/>
      <c r="D1220" s="12" t="s">
        <v>16</v>
      </c>
      <c r="E1220" s="11"/>
      <c r="F1220" s="12"/>
      <c r="G1220" s="12"/>
      <c r="H1220" s="11"/>
      <c r="I1220" s="13">
        <f>+I1221+I1222+I1223+I1224+I1225+I1226+I1227</f>
        <v>4635.3</v>
      </c>
      <c r="J1220" s="13">
        <f>+J1221+J1222+J1223+J1224+J1225+J1226+J1227</f>
        <v>50000</v>
      </c>
      <c r="K1220" s="13">
        <f>+K1221+K1222+K1223+K1224+K1225+K1226+K1227</f>
        <v>23331.65</v>
      </c>
      <c r="L1220" s="13">
        <f>+L1221+L1222+L1223+L1224+L1225+L1226+L1227</f>
        <v>23331.65</v>
      </c>
      <c r="M1220" s="13">
        <f t="shared" si="109"/>
        <v>100</v>
      </c>
      <c r="N1220" s="13">
        <f t="shared" si="110"/>
        <v>46.6633</v>
      </c>
      <c r="O1220" s="13">
        <f t="shared" si="111"/>
        <v>503.34714042241063</v>
      </c>
    </row>
    <row r="1221" spans="1:15" x14ac:dyDescent="0.25">
      <c r="A1221" s="14"/>
      <c r="B1221" s="14"/>
      <c r="C1221" s="14"/>
      <c r="D1221" s="14"/>
      <c r="E1221" s="15" t="s">
        <v>33</v>
      </c>
      <c r="F1221" s="15" t="s">
        <v>34</v>
      </c>
      <c r="G1221" s="15"/>
      <c r="H1221" s="14"/>
      <c r="I1221" s="16">
        <v>0</v>
      </c>
      <c r="J1221" s="16">
        <v>0</v>
      </c>
      <c r="K1221" s="16">
        <v>370.98</v>
      </c>
      <c r="L1221" s="16">
        <v>370.98</v>
      </c>
      <c r="M1221" s="16">
        <f t="shared" ref="M1221:M1284" si="115">IF(K1221&lt;&gt;0,L1221/K1221*100,0)</f>
        <v>100</v>
      </c>
      <c r="N1221" s="16">
        <f t="shared" ref="N1221:N1243" si="116">IF(J1221&lt;&gt;0,L1221/J1221*100,0)</f>
        <v>0</v>
      </c>
      <c r="O1221" s="16">
        <f t="shared" ref="O1221:O1243" si="117">IF(I1221&lt;&gt;0,L1221/I1221*100,0)</f>
        <v>0</v>
      </c>
    </row>
    <row r="1222" spans="1:15" x14ac:dyDescent="0.25">
      <c r="A1222" s="14"/>
      <c r="B1222" s="14"/>
      <c r="C1222" s="14"/>
      <c r="D1222" s="14"/>
      <c r="E1222" s="15" t="s">
        <v>21</v>
      </c>
      <c r="F1222" s="15" t="s">
        <v>22</v>
      </c>
      <c r="G1222" s="15"/>
      <c r="H1222" s="14"/>
      <c r="I1222" s="16">
        <v>4406.2</v>
      </c>
      <c r="J1222" s="16">
        <v>44641.55</v>
      </c>
      <c r="K1222" s="16">
        <v>1219.6600000000001</v>
      </c>
      <c r="L1222" s="16">
        <v>1219.6600000000001</v>
      </c>
      <c r="M1222" s="16">
        <f t="shared" si="115"/>
        <v>100</v>
      </c>
      <c r="N1222" s="16">
        <f t="shared" si="116"/>
        <v>2.7321183964266473</v>
      </c>
      <c r="O1222" s="16">
        <f t="shared" si="117"/>
        <v>27.680541055785035</v>
      </c>
    </row>
    <row r="1223" spans="1:15" x14ac:dyDescent="0.25">
      <c r="A1223" s="14"/>
      <c r="B1223" s="14"/>
      <c r="C1223" s="14"/>
      <c r="D1223" s="14"/>
      <c r="E1223" s="15" t="s">
        <v>25</v>
      </c>
      <c r="F1223" s="15" t="s">
        <v>26</v>
      </c>
      <c r="G1223" s="15"/>
      <c r="H1223" s="14"/>
      <c r="I1223" s="16">
        <v>229.1</v>
      </c>
      <c r="J1223" s="16">
        <v>0</v>
      </c>
      <c r="K1223" s="16">
        <v>0</v>
      </c>
      <c r="L1223" s="16">
        <v>0</v>
      </c>
      <c r="M1223" s="16">
        <f t="shared" si="115"/>
        <v>0</v>
      </c>
      <c r="N1223" s="16">
        <f t="shared" si="116"/>
        <v>0</v>
      </c>
      <c r="O1223" s="16">
        <f t="shared" si="117"/>
        <v>0</v>
      </c>
    </row>
    <row r="1224" spans="1:15" x14ac:dyDescent="0.25">
      <c r="A1224" s="14"/>
      <c r="B1224" s="14"/>
      <c r="C1224" s="14"/>
      <c r="D1224" s="14"/>
      <c r="E1224" s="15" t="s">
        <v>63</v>
      </c>
      <c r="F1224" s="15" t="s">
        <v>64</v>
      </c>
      <c r="G1224" s="15"/>
      <c r="H1224" s="14"/>
      <c r="I1224" s="16">
        <v>0</v>
      </c>
      <c r="J1224" s="16">
        <v>0</v>
      </c>
      <c r="K1224" s="16">
        <v>8525.7900000000009</v>
      </c>
      <c r="L1224" s="16">
        <v>8525.7900000000009</v>
      </c>
      <c r="M1224" s="16">
        <f t="shared" si="115"/>
        <v>100</v>
      </c>
      <c r="N1224" s="16">
        <f t="shared" si="116"/>
        <v>0</v>
      </c>
      <c r="O1224" s="16">
        <f t="shared" si="117"/>
        <v>0</v>
      </c>
    </row>
    <row r="1225" spans="1:15" x14ac:dyDescent="0.25">
      <c r="A1225" s="14"/>
      <c r="B1225" s="14"/>
      <c r="C1225" s="14"/>
      <c r="D1225" s="14"/>
      <c r="E1225" s="15" t="s">
        <v>137</v>
      </c>
      <c r="F1225" s="15" t="s">
        <v>138</v>
      </c>
      <c r="G1225" s="15"/>
      <c r="H1225" s="14"/>
      <c r="I1225" s="16">
        <v>0</v>
      </c>
      <c r="J1225" s="16">
        <v>0</v>
      </c>
      <c r="K1225" s="16">
        <v>7753.29</v>
      </c>
      <c r="L1225" s="16">
        <v>7753.29</v>
      </c>
      <c r="M1225" s="16">
        <f t="shared" si="115"/>
        <v>100</v>
      </c>
      <c r="N1225" s="16">
        <f t="shared" si="116"/>
        <v>0</v>
      </c>
      <c r="O1225" s="16">
        <f t="shared" si="117"/>
        <v>0</v>
      </c>
    </row>
    <row r="1226" spans="1:15" x14ac:dyDescent="0.25">
      <c r="A1226" s="14"/>
      <c r="B1226" s="14"/>
      <c r="C1226" s="14"/>
      <c r="D1226" s="14"/>
      <c r="E1226" s="15" t="s">
        <v>139</v>
      </c>
      <c r="F1226" s="15" t="s">
        <v>140</v>
      </c>
      <c r="G1226" s="15"/>
      <c r="H1226" s="14"/>
      <c r="I1226" s="16">
        <v>0</v>
      </c>
      <c r="J1226" s="16">
        <v>5358.45</v>
      </c>
      <c r="K1226" s="16">
        <v>4831.59</v>
      </c>
      <c r="L1226" s="16">
        <v>4831.59</v>
      </c>
      <c r="M1226" s="16">
        <f t="shared" si="115"/>
        <v>100</v>
      </c>
      <c r="N1226" s="16">
        <f t="shared" si="116"/>
        <v>90.16767908630294</v>
      </c>
      <c r="O1226" s="16">
        <f t="shared" si="117"/>
        <v>0</v>
      </c>
    </row>
    <row r="1227" spans="1:15" x14ac:dyDescent="0.25">
      <c r="A1227" s="14"/>
      <c r="B1227" s="14"/>
      <c r="C1227" s="14"/>
      <c r="D1227" s="14"/>
      <c r="E1227" s="15" t="s">
        <v>111</v>
      </c>
      <c r="F1227" s="15" t="s">
        <v>112</v>
      </c>
      <c r="G1227" s="15"/>
      <c r="H1227" s="14"/>
      <c r="I1227" s="16">
        <v>0</v>
      </c>
      <c r="J1227" s="16">
        <v>0</v>
      </c>
      <c r="K1227" s="16">
        <v>630.34</v>
      </c>
      <c r="L1227" s="16">
        <v>630.34</v>
      </c>
      <c r="M1227" s="16">
        <f t="shared" si="115"/>
        <v>100</v>
      </c>
      <c r="N1227" s="16">
        <f t="shared" si="116"/>
        <v>0</v>
      </c>
      <c r="O1227" s="16">
        <f t="shared" si="117"/>
        <v>0</v>
      </c>
    </row>
    <row r="1228" spans="1:15" x14ac:dyDescent="0.25">
      <c r="A1228" s="2" t="s">
        <v>580</v>
      </c>
      <c r="B1228" s="3"/>
      <c r="C1228" s="3"/>
      <c r="D1228" s="3"/>
      <c r="E1228" s="3"/>
      <c r="F1228" s="2" t="s">
        <v>581</v>
      </c>
      <c r="G1228" s="2"/>
      <c r="H1228" s="3"/>
      <c r="I1228" s="4">
        <f t="shared" ref="I1228:L1230" si="118">+I1229</f>
        <v>5448.49</v>
      </c>
      <c r="J1228" s="4">
        <f t="shared" si="118"/>
        <v>5180</v>
      </c>
      <c r="K1228" s="4">
        <f t="shared" si="118"/>
        <v>5179.9999999999991</v>
      </c>
      <c r="L1228" s="4">
        <f t="shared" si="118"/>
        <v>4885.63</v>
      </c>
      <c r="M1228" s="4">
        <f t="shared" si="115"/>
        <v>94.317181467181484</v>
      </c>
      <c r="N1228" s="4">
        <f t="shared" si="116"/>
        <v>94.31718146718147</v>
      </c>
      <c r="O1228" s="4">
        <f t="shared" si="117"/>
        <v>89.669431347033765</v>
      </c>
    </row>
    <row r="1229" spans="1:15" x14ac:dyDescent="0.25">
      <c r="A1229" s="5"/>
      <c r="B1229" s="6" t="s">
        <v>97</v>
      </c>
      <c r="C1229" s="5"/>
      <c r="D1229" s="5"/>
      <c r="E1229" s="5"/>
      <c r="F1229" s="6" t="s">
        <v>98</v>
      </c>
      <c r="G1229" s="6"/>
      <c r="H1229" s="5"/>
      <c r="I1229" s="7">
        <f t="shared" si="118"/>
        <v>5448.49</v>
      </c>
      <c r="J1229" s="7">
        <f t="shared" si="118"/>
        <v>5180</v>
      </c>
      <c r="K1229" s="7">
        <f t="shared" si="118"/>
        <v>5179.9999999999991</v>
      </c>
      <c r="L1229" s="7">
        <f t="shared" si="118"/>
        <v>4885.63</v>
      </c>
      <c r="M1229" s="7">
        <f t="shared" si="115"/>
        <v>94.317181467181484</v>
      </c>
      <c r="N1229" s="7">
        <f t="shared" si="116"/>
        <v>94.31718146718147</v>
      </c>
      <c r="O1229" s="7">
        <f t="shared" si="117"/>
        <v>89.669431347033765</v>
      </c>
    </row>
    <row r="1230" spans="1:15" x14ac:dyDescent="0.25">
      <c r="A1230" s="8"/>
      <c r="B1230" s="8"/>
      <c r="C1230" s="9" t="s">
        <v>582</v>
      </c>
      <c r="D1230" s="8"/>
      <c r="E1230" s="8"/>
      <c r="F1230" s="9" t="s">
        <v>526</v>
      </c>
      <c r="G1230" s="9"/>
      <c r="H1230" s="8"/>
      <c r="I1230" s="10">
        <f t="shared" si="118"/>
        <v>5448.49</v>
      </c>
      <c r="J1230" s="10">
        <f t="shared" si="118"/>
        <v>5180</v>
      </c>
      <c r="K1230" s="10">
        <f t="shared" si="118"/>
        <v>5179.9999999999991</v>
      </c>
      <c r="L1230" s="10">
        <f t="shared" si="118"/>
        <v>4885.63</v>
      </c>
      <c r="M1230" s="10">
        <f t="shared" si="115"/>
        <v>94.317181467181484</v>
      </c>
      <c r="N1230" s="10">
        <f t="shared" si="116"/>
        <v>94.31718146718147</v>
      </c>
      <c r="O1230" s="10">
        <f t="shared" si="117"/>
        <v>89.669431347033765</v>
      </c>
    </row>
    <row r="1231" spans="1:15" x14ac:dyDescent="0.25">
      <c r="A1231" s="11"/>
      <c r="B1231" s="11"/>
      <c r="C1231" s="11"/>
      <c r="D1231" s="12" t="s">
        <v>16</v>
      </c>
      <c r="E1231" s="11"/>
      <c r="F1231" s="12"/>
      <c r="G1231" s="12"/>
      <c r="H1231" s="11"/>
      <c r="I1231" s="13">
        <f>+I1232+I1233+I1234+I1235+I1236+I1237+I1238+I1239+I1240+I1241+I1242</f>
        <v>5448.49</v>
      </c>
      <c r="J1231" s="13">
        <f>+J1232+J1233+J1234+J1235+J1236+J1237+J1238+J1239+J1240+J1241+J1242</f>
        <v>5180</v>
      </c>
      <c r="K1231" s="13">
        <f>+K1232+K1233+K1234+K1235+K1236+K1237+K1238+K1239+K1240+K1241+K1242</f>
        <v>5179.9999999999991</v>
      </c>
      <c r="L1231" s="13">
        <f>+L1232+L1233+L1234+L1235+L1236+L1237+L1238+L1239+L1240+L1241+L1242</f>
        <v>4885.63</v>
      </c>
      <c r="M1231" s="13">
        <f t="shared" si="115"/>
        <v>94.317181467181484</v>
      </c>
      <c r="N1231" s="13">
        <f t="shared" si="116"/>
        <v>94.31718146718147</v>
      </c>
      <c r="O1231" s="13">
        <f t="shared" si="117"/>
        <v>89.669431347033765</v>
      </c>
    </row>
    <row r="1232" spans="1:15" x14ac:dyDescent="0.25">
      <c r="A1232" s="14"/>
      <c r="B1232" s="14"/>
      <c r="C1232" s="14"/>
      <c r="D1232" s="14"/>
      <c r="E1232" s="15" t="s">
        <v>17</v>
      </c>
      <c r="F1232" s="15" t="s">
        <v>18</v>
      </c>
      <c r="G1232" s="15"/>
      <c r="H1232" s="14"/>
      <c r="I1232" s="16">
        <v>522.98</v>
      </c>
      <c r="J1232" s="16">
        <v>580</v>
      </c>
      <c r="K1232" s="16">
        <v>293.77</v>
      </c>
      <c r="L1232" s="16">
        <v>289.17</v>
      </c>
      <c r="M1232" s="16">
        <f t="shared" si="115"/>
        <v>98.434149164312217</v>
      </c>
      <c r="N1232" s="16">
        <f t="shared" si="116"/>
        <v>49.856896551724141</v>
      </c>
      <c r="O1232" s="16">
        <f t="shared" si="117"/>
        <v>55.292745420474972</v>
      </c>
    </row>
    <row r="1233" spans="1:15" x14ac:dyDescent="0.25">
      <c r="A1233" s="14"/>
      <c r="B1233" s="14"/>
      <c r="C1233" s="14"/>
      <c r="D1233" s="14"/>
      <c r="E1233" s="15" t="s">
        <v>33</v>
      </c>
      <c r="F1233" s="15" t="s">
        <v>34</v>
      </c>
      <c r="G1233" s="15"/>
      <c r="H1233" s="14"/>
      <c r="I1233" s="16">
        <v>1784.13</v>
      </c>
      <c r="J1233" s="16">
        <v>100</v>
      </c>
      <c r="K1233" s="16">
        <v>348.88</v>
      </c>
      <c r="L1233" s="16">
        <v>348.88</v>
      </c>
      <c r="M1233" s="16">
        <f t="shared" si="115"/>
        <v>100</v>
      </c>
      <c r="N1233" s="16">
        <f t="shared" si="116"/>
        <v>348.88</v>
      </c>
      <c r="O1233" s="16">
        <f t="shared" si="117"/>
        <v>19.55462886673056</v>
      </c>
    </row>
    <row r="1234" spans="1:15" x14ac:dyDescent="0.25">
      <c r="A1234" s="14"/>
      <c r="B1234" s="14"/>
      <c r="C1234" s="14"/>
      <c r="D1234" s="14"/>
      <c r="E1234" s="15" t="s">
        <v>19</v>
      </c>
      <c r="F1234" s="15" t="s">
        <v>20</v>
      </c>
      <c r="G1234" s="15"/>
      <c r="H1234" s="14"/>
      <c r="I1234" s="16">
        <v>1560.32</v>
      </c>
      <c r="J1234" s="16">
        <v>1450</v>
      </c>
      <c r="K1234" s="16">
        <v>988.65</v>
      </c>
      <c r="L1234" s="16">
        <v>988.65</v>
      </c>
      <c r="M1234" s="16">
        <f t="shared" si="115"/>
        <v>100</v>
      </c>
      <c r="N1234" s="16">
        <f t="shared" si="116"/>
        <v>68.182758620689654</v>
      </c>
      <c r="O1234" s="16">
        <f t="shared" si="117"/>
        <v>63.362002666119778</v>
      </c>
    </row>
    <row r="1235" spans="1:15" x14ac:dyDescent="0.25">
      <c r="A1235" s="14"/>
      <c r="B1235" s="14"/>
      <c r="C1235" s="14"/>
      <c r="D1235" s="14"/>
      <c r="E1235" s="15" t="s">
        <v>21</v>
      </c>
      <c r="F1235" s="15" t="s">
        <v>22</v>
      </c>
      <c r="G1235" s="15"/>
      <c r="H1235" s="14"/>
      <c r="I1235" s="16">
        <v>839.66</v>
      </c>
      <c r="J1235" s="16">
        <v>2286.2399999999998</v>
      </c>
      <c r="K1235" s="16">
        <v>896.69</v>
      </c>
      <c r="L1235" s="16">
        <v>606.91999999999996</v>
      </c>
      <c r="M1235" s="16">
        <f t="shared" si="115"/>
        <v>67.684484046883526</v>
      </c>
      <c r="N1235" s="16">
        <f t="shared" si="116"/>
        <v>26.546644271817481</v>
      </c>
      <c r="O1235" s="16">
        <f t="shared" si="117"/>
        <v>72.28163780577853</v>
      </c>
    </row>
    <row r="1236" spans="1:15" x14ac:dyDescent="0.25">
      <c r="A1236" s="14"/>
      <c r="B1236" s="14"/>
      <c r="C1236" s="14"/>
      <c r="D1236" s="14"/>
      <c r="E1236" s="15" t="s">
        <v>23</v>
      </c>
      <c r="F1236" s="15" t="s">
        <v>24</v>
      </c>
      <c r="G1236" s="15"/>
      <c r="H1236" s="14"/>
      <c r="I1236" s="16">
        <v>124.44</v>
      </c>
      <c r="J1236" s="16">
        <v>8.76</v>
      </c>
      <c r="K1236" s="16">
        <v>8.76</v>
      </c>
      <c r="L1236" s="16">
        <v>8.76</v>
      </c>
      <c r="M1236" s="16">
        <f t="shared" si="115"/>
        <v>100</v>
      </c>
      <c r="N1236" s="16">
        <f t="shared" si="116"/>
        <v>100</v>
      </c>
      <c r="O1236" s="16">
        <f t="shared" si="117"/>
        <v>7.0395371263259401</v>
      </c>
    </row>
    <row r="1237" spans="1:15" x14ac:dyDescent="0.25">
      <c r="A1237" s="14"/>
      <c r="B1237" s="14"/>
      <c r="C1237" s="14"/>
      <c r="D1237" s="14"/>
      <c r="E1237" s="15" t="s">
        <v>25</v>
      </c>
      <c r="F1237" s="15" t="s">
        <v>26</v>
      </c>
      <c r="G1237" s="15"/>
      <c r="H1237" s="14"/>
      <c r="I1237" s="16">
        <v>4.5599999999999996</v>
      </c>
      <c r="J1237" s="16">
        <v>10</v>
      </c>
      <c r="K1237" s="16">
        <v>2.89</v>
      </c>
      <c r="L1237" s="16">
        <v>2.89</v>
      </c>
      <c r="M1237" s="16">
        <f t="shared" si="115"/>
        <v>100</v>
      </c>
      <c r="N1237" s="16">
        <f t="shared" si="116"/>
        <v>28.900000000000002</v>
      </c>
      <c r="O1237" s="16">
        <f t="shared" si="117"/>
        <v>63.377192982456144</v>
      </c>
    </row>
    <row r="1238" spans="1:15" x14ac:dyDescent="0.25">
      <c r="A1238" s="14"/>
      <c r="B1238" s="14"/>
      <c r="C1238" s="14"/>
      <c r="D1238" s="14"/>
      <c r="E1238" s="15" t="s">
        <v>29</v>
      </c>
      <c r="F1238" s="15" t="s">
        <v>30</v>
      </c>
      <c r="G1238" s="15"/>
      <c r="H1238" s="14"/>
      <c r="I1238" s="16">
        <v>100</v>
      </c>
      <c r="J1238" s="16">
        <v>200</v>
      </c>
      <c r="K1238" s="16">
        <v>100</v>
      </c>
      <c r="L1238" s="16">
        <v>100</v>
      </c>
      <c r="M1238" s="16">
        <f t="shared" si="115"/>
        <v>100</v>
      </c>
      <c r="N1238" s="16">
        <f t="shared" si="116"/>
        <v>50</v>
      </c>
      <c r="O1238" s="16">
        <f t="shared" si="117"/>
        <v>100</v>
      </c>
    </row>
    <row r="1239" spans="1:15" x14ac:dyDescent="0.25">
      <c r="A1239" s="14"/>
      <c r="B1239" s="14"/>
      <c r="C1239" s="14"/>
      <c r="D1239" s="14"/>
      <c r="E1239" s="15" t="s">
        <v>63</v>
      </c>
      <c r="F1239" s="15" t="s">
        <v>64</v>
      </c>
      <c r="G1239" s="15"/>
      <c r="H1239" s="14"/>
      <c r="I1239" s="16">
        <v>0</v>
      </c>
      <c r="J1239" s="16">
        <v>545</v>
      </c>
      <c r="K1239" s="16">
        <v>545</v>
      </c>
      <c r="L1239" s="16">
        <v>545</v>
      </c>
      <c r="M1239" s="16">
        <f t="shared" si="115"/>
        <v>100</v>
      </c>
      <c r="N1239" s="16">
        <f t="shared" si="116"/>
        <v>100</v>
      </c>
      <c r="O1239" s="16">
        <f t="shared" si="117"/>
        <v>0</v>
      </c>
    </row>
    <row r="1240" spans="1:15" x14ac:dyDescent="0.25">
      <c r="A1240" s="14"/>
      <c r="B1240" s="14"/>
      <c r="C1240" s="14"/>
      <c r="D1240" s="14"/>
      <c r="E1240" s="15" t="s">
        <v>527</v>
      </c>
      <c r="F1240" s="15" t="s">
        <v>528</v>
      </c>
      <c r="G1240" s="15"/>
      <c r="H1240" s="14"/>
      <c r="I1240" s="16">
        <v>0</v>
      </c>
      <c r="J1240" s="16">
        <v>0</v>
      </c>
      <c r="K1240" s="16">
        <v>1400</v>
      </c>
      <c r="L1240" s="16">
        <v>1400</v>
      </c>
      <c r="M1240" s="16">
        <f t="shared" si="115"/>
        <v>100</v>
      </c>
      <c r="N1240" s="16">
        <f t="shared" si="116"/>
        <v>0</v>
      </c>
      <c r="O1240" s="16">
        <f t="shared" si="117"/>
        <v>0</v>
      </c>
    </row>
    <row r="1241" spans="1:15" x14ac:dyDescent="0.25">
      <c r="A1241" s="14"/>
      <c r="B1241" s="14"/>
      <c r="C1241" s="14"/>
      <c r="D1241" s="14"/>
      <c r="E1241" s="15" t="s">
        <v>139</v>
      </c>
      <c r="F1241" s="15" t="s">
        <v>140</v>
      </c>
      <c r="G1241" s="15"/>
      <c r="H1241" s="14"/>
      <c r="I1241" s="16">
        <v>0</v>
      </c>
      <c r="J1241" s="16">
        <v>0</v>
      </c>
      <c r="K1241" s="16">
        <v>595.36</v>
      </c>
      <c r="L1241" s="16">
        <v>595.36</v>
      </c>
      <c r="M1241" s="16">
        <f t="shared" si="115"/>
        <v>100</v>
      </c>
      <c r="N1241" s="16">
        <f t="shared" si="116"/>
        <v>0</v>
      </c>
      <c r="O1241" s="16">
        <f t="shared" si="117"/>
        <v>0</v>
      </c>
    </row>
    <row r="1242" spans="1:15" x14ac:dyDescent="0.25">
      <c r="A1242" s="14"/>
      <c r="B1242" s="14"/>
      <c r="C1242" s="14"/>
      <c r="D1242" s="14"/>
      <c r="E1242" s="15" t="s">
        <v>111</v>
      </c>
      <c r="F1242" s="15" t="s">
        <v>112</v>
      </c>
      <c r="G1242" s="15"/>
      <c r="H1242" s="14"/>
      <c r="I1242" s="16">
        <v>512.4</v>
      </c>
      <c r="J1242" s="16">
        <v>0</v>
      </c>
      <c r="K1242" s="16">
        <v>0</v>
      </c>
      <c r="L1242" s="16">
        <v>0</v>
      </c>
      <c r="M1242" s="16">
        <f t="shared" si="115"/>
        <v>0</v>
      </c>
      <c r="N1242" s="16">
        <f t="shared" si="116"/>
        <v>0</v>
      </c>
      <c r="O1242" s="16">
        <f t="shared" si="117"/>
        <v>0</v>
      </c>
    </row>
    <row r="1243" spans="1:15" x14ac:dyDescent="0.25">
      <c r="A1243" s="17"/>
      <c r="B1243" s="17"/>
      <c r="C1243" s="17"/>
      <c r="D1243" s="17"/>
      <c r="E1243" s="17"/>
      <c r="F1243" s="17"/>
      <c r="G1243" s="17"/>
      <c r="H1243" s="17"/>
      <c r="I1243" s="18">
        <f>+I5+I26+I32+I49+I986+I1005+I1030+I1052+I1081+I1094+I1114+I1127+I1147+I1160+I1172+I1184+I1228</f>
        <v>15098627.380000001</v>
      </c>
      <c r="J1243" s="18">
        <f>+J5+J26+J32+J49+J986+J1005+J1030+J1052+J1081+J1094+J1114+J1127+J1147+J1160+J1172+J1184+J1228</f>
        <v>15912060.990000002</v>
      </c>
      <c r="K1243" s="18">
        <f>+K5+K26+K32+K49+K986+K1005+K1030+K1052+K1081+K1094+K1114+K1127+K1147+K1160+K1172+K1184+K1228</f>
        <v>15912060.990000002</v>
      </c>
      <c r="L1243" s="18">
        <f>+L5+L26+L32+L49+L986+L1005+L1030+L1052+L1081+L1094+L1114+L1127+L1147+L1160+L1172+L1184+L1228</f>
        <v>12068444.810000002</v>
      </c>
      <c r="M1243" s="18">
        <f t="shared" si="115"/>
        <v>75.844636452716358</v>
      </c>
      <c r="N1243" s="18">
        <f t="shared" si="116"/>
        <v>75.844636452716358</v>
      </c>
      <c r="O1243" s="18">
        <f t="shared" si="117"/>
        <v>79.930741426112348</v>
      </c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2016-03-07T07:52:40Z</cp:lastPrinted>
  <dcterms:created xsi:type="dcterms:W3CDTF">2016-03-07T07:47:50Z</dcterms:created>
  <dcterms:modified xsi:type="dcterms:W3CDTF">2016-03-29T11:06:30Z</dcterms:modified>
</cp:coreProperties>
</file>