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1892" windowHeight="6960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del'!$9:$9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45621"/>
</workbook>
</file>

<file path=xl/calcChain.xml><?xml version="1.0" encoding="utf-8"?>
<calcChain xmlns="http://schemas.openxmlformats.org/spreadsheetml/2006/main">
  <c r="J493" i="5" l="1"/>
  <c r="J486" i="5"/>
  <c r="J485" i="5"/>
  <c r="J483" i="5"/>
  <c r="J478" i="5"/>
  <c r="J474" i="5"/>
  <c r="J468" i="5"/>
  <c r="J466" i="5"/>
  <c r="J464" i="5"/>
  <c r="J462" i="5"/>
  <c r="J457" i="5"/>
  <c r="J455" i="5"/>
  <c r="J450" i="5"/>
  <c r="J449" i="5"/>
  <c r="J443" i="5"/>
  <c r="J437" i="5"/>
  <c r="J436" i="5"/>
  <c r="J435" i="5"/>
  <c r="J434" i="5"/>
  <c r="J431" i="5"/>
  <c r="J430" i="5"/>
  <c r="J427" i="5"/>
  <c r="J425" i="5"/>
  <c r="J421" i="5"/>
  <c r="J420" i="5"/>
  <c r="J418" i="5"/>
  <c r="J413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3" i="5"/>
  <c r="J392" i="5"/>
  <c r="J391" i="5"/>
  <c r="J390" i="5"/>
  <c r="J389" i="5"/>
  <c r="J388" i="5"/>
  <c r="J387" i="5"/>
  <c r="J386" i="5"/>
  <c r="J385" i="5"/>
  <c r="J383" i="5"/>
  <c r="J381" i="5"/>
  <c r="J376" i="5"/>
  <c r="J375" i="5"/>
  <c r="J374" i="5"/>
  <c r="J370" i="5"/>
  <c r="J368" i="5"/>
  <c r="J367" i="5"/>
  <c r="J366" i="5"/>
  <c r="J335" i="5"/>
  <c r="J332" i="5"/>
  <c r="J331" i="5"/>
  <c r="J330" i="5"/>
  <c r="J329" i="5"/>
  <c r="J328" i="5"/>
  <c r="J327" i="5"/>
  <c r="J326" i="5"/>
  <c r="J325" i="5"/>
  <c r="J324" i="5"/>
  <c r="J323" i="5"/>
  <c r="J317" i="5"/>
  <c r="J313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4" i="5"/>
  <c r="J290" i="5"/>
  <c r="J289" i="5"/>
  <c r="J287" i="5"/>
  <c r="J286" i="5"/>
  <c r="J281" i="5"/>
  <c r="J279" i="5"/>
  <c r="J270" i="5"/>
  <c r="J269" i="5"/>
  <c r="J268" i="5"/>
  <c r="J266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2" i="5"/>
  <c r="J241" i="5"/>
  <c r="J235" i="5"/>
  <c r="J233" i="5"/>
  <c r="J232" i="5"/>
  <c r="J231" i="5"/>
  <c r="J230" i="5"/>
  <c r="J229" i="5"/>
  <c r="J228" i="5"/>
  <c r="J227" i="5"/>
  <c r="J226" i="5"/>
  <c r="J225" i="5"/>
  <c r="J223" i="5"/>
  <c r="J222" i="5"/>
  <c r="J220" i="5"/>
  <c r="J219" i="5"/>
  <c r="J218" i="5"/>
  <c r="J217" i="5"/>
  <c r="J215" i="5"/>
  <c r="J214" i="5"/>
  <c r="J213" i="5"/>
  <c r="J212" i="5"/>
  <c r="J211" i="5"/>
  <c r="J210" i="5"/>
  <c r="J208" i="5"/>
  <c r="J207" i="5"/>
  <c r="J206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8" i="5"/>
  <c r="J187" i="5"/>
  <c r="J186" i="5"/>
  <c r="J185" i="5"/>
  <c r="J184" i="5"/>
  <c r="J183" i="5"/>
  <c r="J179" i="5"/>
  <c r="J177" i="5"/>
  <c r="J175" i="5"/>
  <c r="J173" i="5"/>
  <c r="J172" i="5"/>
  <c r="J170" i="5"/>
  <c r="J166" i="5"/>
  <c r="J164" i="5"/>
  <c r="J162" i="5"/>
  <c r="J160" i="5"/>
  <c r="J159" i="5"/>
  <c r="J157" i="5"/>
  <c r="J155" i="5"/>
  <c r="J154" i="5"/>
  <c r="J146" i="5"/>
  <c r="J145" i="5"/>
  <c r="J136" i="5"/>
  <c r="J135" i="5"/>
  <c r="J134" i="5"/>
  <c r="J133" i="5"/>
  <c r="J132" i="5"/>
  <c r="J122" i="5"/>
  <c r="J120" i="5"/>
  <c r="J105" i="5"/>
  <c r="J104" i="5"/>
  <c r="J103" i="5"/>
  <c r="J102" i="5"/>
  <c r="J101" i="5"/>
  <c r="J100" i="5"/>
  <c r="J96" i="5"/>
  <c r="J95" i="5"/>
  <c r="J94" i="5"/>
  <c r="J93" i="5"/>
  <c r="J92" i="5"/>
  <c r="J91" i="5"/>
  <c r="J87" i="5"/>
  <c r="J86" i="5"/>
  <c r="J84" i="5"/>
  <c r="J80" i="5"/>
  <c r="J76" i="5"/>
  <c r="J75" i="5"/>
  <c r="J73" i="5"/>
  <c r="J72" i="5"/>
  <c r="J71" i="5"/>
  <c r="J70" i="5"/>
  <c r="J69" i="5"/>
  <c r="J68" i="5"/>
  <c r="J66" i="5"/>
  <c r="J65" i="5"/>
  <c r="J64" i="5"/>
  <c r="J63" i="5"/>
  <c r="J62" i="5"/>
  <c r="J59" i="5"/>
  <c r="J58" i="5"/>
  <c r="J55" i="5"/>
  <c r="J50" i="5"/>
  <c r="J46" i="5"/>
  <c r="J44" i="5"/>
  <c r="J43" i="5"/>
  <c r="J42" i="5"/>
  <c r="J41" i="5"/>
  <c r="J40" i="5"/>
  <c r="J37" i="5"/>
  <c r="J32" i="5"/>
  <c r="J31" i="5"/>
  <c r="J28" i="5"/>
  <c r="J25" i="5"/>
  <c r="J23" i="5"/>
  <c r="J22" i="5"/>
  <c r="J21" i="5"/>
  <c r="J20" i="5"/>
  <c r="J16" i="5"/>
  <c r="I493" i="5"/>
  <c r="I486" i="5"/>
  <c r="I485" i="5"/>
  <c r="I483" i="5"/>
  <c r="I478" i="5"/>
  <c r="I474" i="5"/>
  <c r="I468" i="5"/>
  <c r="I466" i="5"/>
  <c r="I464" i="5"/>
  <c r="I462" i="5"/>
  <c r="I457" i="5"/>
  <c r="I455" i="5"/>
  <c r="I450" i="5"/>
  <c r="I449" i="5"/>
  <c r="I443" i="5"/>
  <c r="I437" i="5"/>
  <c r="I436" i="5"/>
  <c r="I435" i="5"/>
  <c r="I434" i="5"/>
  <c r="I431" i="5"/>
  <c r="I430" i="5"/>
  <c r="I427" i="5"/>
  <c r="I425" i="5"/>
  <c r="I421" i="5"/>
  <c r="I420" i="5"/>
  <c r="I418" i="5"/>
  <c r="I413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3" i="5"/>
  <c r="I392" i="5"/>
  <c r="I391" i="5"/>
  <c r="I390" i="5"/>
  <c r="I389" i="5"/>
  <c r="I388" i="5"/>
  <c r="I387" i="5"/>
  <c r="I386" i="5"/>
  <c r="I385" i="5"/>
  <c r="I383" i="5"/>
  <c r="I381" i="5"/>
  <c r="I376" i="5"/>
  <c r="I375" i="5"/>
  <c r="I374" i="5"/>
  <c r="I370" i="5"/>
  <c r="I368" i="5"/>
  <c r="I367" i="5"/>
  <c r="I366" i="5"/>
  <c r="I335" i="5"/>
  <c r="I332" i="5"/>
  <c r="I331" i="5"/>
  <c r="I330" i="5"/>
  <c r="I329" i="5"/>
  <c r="I328" i="5"/>
  <c r="I327" i="5"/>
  <c r="I326" i="5"/>
  <c r="I325" i="5"/>
  <c r="I324" i="5"/>
  <c r="I323" i="5"/>
  <c r="I317" i="5"/>
  <c r="I313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4" i="5"/>
  <c r="I290" i="5"/>
  <c r="I289" i="5"/>
  <c r="I287" i="5"/>
  <c r="I286" i="5"/>
  <c r="I281" i="5"/>
  <c r="I279" i="5"/>
  <c r="I270" i="5"/>
  <c r="I269" i="5"/>
  <c r="I268" i="5"/>
  <c r="I266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2" i="5"/>
  <c r="I241" i="5"/>
  <c r="I235" i="5"/>
  <c r="I233" i="5"/>
  <c r="I232" i="5"/>
  <c r="I231" i="5"/>
  <c r="I230" i="5"/>
  <c r="I229" i="5"/>
  <c r="I228" i="5"/>
  <c r="I227" i="5"/>
  <c r="I226" i="5"/>
  <c r="I225" i="5"/>
  <c r="I223" i="5"/>
  <c r="I222" i="5"/>
  <c r="I220" i="5"/>
  <c r="I219" i="5"/>
  <c r="I218" i="5"/>
  <c r="I217" i="5"/>
  <c r="I215" i="5"/>
  <c r="I214" i="5"/>
  <c r="I213" i="5"/>
  <c r="I212" i="5"/>
  <c r="I211" i="5"/>
  <c r="I210" i="5"/>
  <c r="I208" i="5"/>
  <c r="I207" i="5"/>
  <c r="I206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8" i="5"/>
  <c r="I187" i="5"/>
  <c r="I186" i="5"/>
  <c r="I185" i="5"/>
  <c r="I184" i="5"/>
  <c r="I183" i="5"/>
  <c r="I179" i="5"/>
  <c r="I177" i="5"/>
  <c r="I175" i="5"/>
  <c r="I173" i="5"/>
  <c r="I172" i="5"/>
  <c r="I170" i="5"/>
  <c r="I166" i="5"/>
  <c r="I164" i="5"/>
  <c r="I162" i="5"/>
  <c r="I160" i="5"/>
  <c r="I159" i="5"/>
  <c r="I157" i="5"/>
  <c r="I155" i="5"/>
  <c r="I154" i="5"/>
  <c r="I146" i="5"/>
  <c r="I145" i="5"/>
  <c r="I136" i="5"/>
  <c r="I135" i="5"/>
  <c r="I134" i="5"/>
  <c r="I133" i="5"/>
  <c r="I132" i="5"/>
  <c r="I122" i="5"/>
  <c r="I120" i="5"/>
  <c r="I105" i="5"/>
  <c r="I104" i="5"/>
  <c r="I103" i="5"/>
  <c r="I102" i="5"/>
  <c r="I101" i="5"/>
  <c r="I100" i="5"/>
  <c r="I96" i="5"/>
  <c r="I95" i="5"/>
  <c r="I94" i="5"/>
  <c r="I93" i="5"/>
  <c r="I92" i="5"/>
  <c r="I91" i="5"/>
  <c r="I87" i="5"/>
  <c r="I86" i="5"/>
  <c r="I84" i="5"/>
  <c r="I80" i="5"/>
  <c r="I76" i="5"/>
  <c r="I75" i="5"/>
  <c r="I73" i="5"/>
  <c r="I72" i="5"/>
  <c r="I71" i="5"/>
  <c r="I70" i="5"/>
  <c r="I69" i="5"/>
  <c r="I68" i="5"/>
  <c r="I66" i="5"/>
  <c r="I65" i="5"/>
  <c r="I64" i="5"/>
  <c r="I63" i="5"/>
  <c r="I62" i="5"/>
  <c r="I59" i="5"/>
  <c r="I58" i="5"/>
  <c r="I55" i="5"/>
  <c r="I50" i="5"/>
  <c r="I46" i="5"/>
  <c r="I44" i="5"/>
  <c r="I43" i="5"/>
  <c r="I42" i="5"/>
  <c r="I41" i="5"/>
  <c r="I40" i="5"/>
  <c r="I37" i="5"/>
  <c r="I32" i="5"/>
  <c r="I31" i="5"/>
  <c r="I28" i="5"/>
  <c r="I25" i="5"/>
  <c r="I23" i="5"/>
  <c r="I22" i="5"/>
  <c r="I21" i="5"/>
  <c r="I20" i="5"/>
  <c r="I16" i="5"/>
  <c r="H493" i="5"/>
  <c r="H485" i="5"/>
  <c r="H483" i="5"/>
  <c r="H482" i="5"/>
  <c r="H478" i="5"/>
  <c r="H477" i="5"/>
  <c r="H476" i="5"/>
  <c r="H475" i="5"/>
  <c r="H474" i="5"/>
  <c r="H468" i="5"/>
  <c r="H467" i="5"/>
  <c r="H466" i="5"/>
  <c r="H464" i="5"/>
  <c r="H461" i="5"/>
  <c r="H460" i="5"/>
  <c r="H459" i="5"/>
  <c r="H458" i="5"/>
  <c r="H457" i="5"/>
  <c r="H456" i="5"/>
  <c r="H454" i="5"/>
  <c r="H453" i="5"/>
  <c r="H452" i="5"/>
  <c r="H448" i="5"/>
  <c r="H445" i="5"/>
  <c r="H444" i="5"/>
  <c r="H439" i="5"/>
  <c r="H438" i="5"/>
  <c r="H437" i="5"/>
  <c r="H436" i="5"/>
  <c r="H435" i="5"/>
  <c r="H434" i="5"/>
  <c r="H433" i="5"/>
  <c r="H431" i="5"/>
  <c r="H427" i="5"/>
  <c r="H424" i="5"/>
  <c r="H423" i="5"/>
  <c r="H422" i="5"/>
  <c r="H421" i="5"/>
  <c r="H420" i="5"/>
  <c r="H413" i="5"/>
  <c r="H411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3" i="5"/>
  <c r="H381" i="5"/>
  <c r="H377" i="5"/>
  <c r="H374" i="5"/>
  <c r="H370" i="5"/>
  <c r="H368" i="5"/>
  <c r="H367" i="5"/>
  <c r="H366" i="5"/>
  <c r="H335" i="5"/>
  <c r="H332" i="5"/>
  <c r="H331" i="5"/>
  <c r="H329" i="5"/>
  <c r="H328" i="5"/>
  <c r="H327" i="5"/>
  <c r="H326" i="5"/>
  <c r="H325" i="5"/>
  <c r="H324" i="5"/>
  <c r="H323" i="5"/>
  <c r="H317" i="5"/>
  <c r="H313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4" i="5"/>
  <c r="H290" i="5"/>
  <c r="H289" i="5"/>
  <c r="H287" i="5"/>
  <c r="H286" i="5"/>
  <c r="H281" i="5"/>
  <c r="H279" i="5"/>
  <c r="H270" i="5"/>
  <c r="H269" i="5"/>
  <c r="H268" i="5"/>
  <c r="H267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37" i="5"/>
  <c r="H235" i="5"/>
  <c r="H234" i="5"/>
  <c r="H233" i="5"/>
  <c r="H232" i="5"/>
  <c r="H231" i="5"/>
  <c r="H230" i="5"/>
  <c r="H229" i="5"/>
  <c r="H228" i="5"/>
  <c r="H227" i="5"/>
  <c r="H226" i="5"/>
  <c r="H225" i="5"/>
  <c r="H223" i="5"/>
  <c r="H222" i="5"/>
  <c r="H220" i="5"/>
  <c r="H219" i="5"/>
  <c r="H218" i="5"/>
  <c r="H217" i="5"/>
  <c r="H215" i="5"/>
  <c r="H214" i="5"/>
  <c r="H213" i="5"/>
  <c r="H212" i="5"/>
  <c r="H211" i="5"/>
  <c r="H210" i="5"/>
  <c r="H208" i="5"/>
  <c r="H207" i="5"/>
  <c r="H206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8" i="5"/>
  <c r="H186" i="5"/>
  <c r="H185" i="5"/>
  <c r="H184" i="5"/>
  <c r="H183" i="5"/>
  <c r="H179" i="5"/>
  <c r="H177" i="5"/>
  <c r="H175" i="5"/>
  <c r="H173" i="5"/>
  <c r="H172" i="5"/>
  <c r="H170" i="5"/>
  <c r="H166" i="5"/>
  <c r="H165" i="5"/>
  <c r="H162" i="5"/>
  <c r="H160" i="5"/>
  <c r="H159" i="5"/>
  <c r="H157" i="5"/>
  <c r="H155" i="5"/>
  <c r="H154" i="5"/>
  <c r="H145" i="5"/>
  <c r="H144" i="5"/>
  <c r="H143" i="5"/>
  <c r="H136" i="5"/>
  <c r="H133" i="5"/>
  <c r="H122" i="5"/>
  <c r="H120" i="5"/>
  <c r="H107" i="5"/>
  <c r="H106" i="5"/>
  <c r="H105" i="5"/>
  <c r="H104" i="5"/>
  <c r="H103" i="5"/>
  <c r="H102" i="5"/>
  <c r="H101" i="5"/>
  <c r="H100" i="5"/>
  <c r="H96" i="5"/>
  <c r="H95" i="5"/>
  <c r="H94" i="5"/>
  <c r="H93" i="5"/>
  <c r="H92" i="5"/>
  <c r="H91" i="5"/>
  <c r="H87" i="5"/>
  <c r="H86" i="5"/>
  <c r="H84" i="5"/>
  <c r="H80" i="5"/>
  <c r="H75" i="5"/>
  <c r="H73" i="5"/>
  <c r="H72" i="5"/>
  <c r="H71" i="5"/>
  <c r="H70" i="5"/>
  <c r="H69" i="5"/>
  <c r="H68" i="5"/>
  <c r="H66" i="5"/>
  <c r="H64" i="5"/>
  <c r="H63" i="5"/>
  <c r="H61" i="5"/>
  <c r="H60" i="5"/>
  <c r="H59" i="5"/>
  <c r="H58" i="5"/>
  <c r="H56" i="5"/>
  <c r="H55" i="5"/>
  <c r="H50" i="5"/>
  <c r="H46" i="5"/>
  <c r="H44" i="5"/>
  <c r="H43" i="5"/>
  <c r="H42" i="5"/>
  <c r="H41" i="5"/>
  <c r="H40" i="5"/>
  <c r="H37" i="5"/>
  <c r="H32" i="5"/>
  <c r="H31" i="5"/>
  <c r="H28" i="5"/>
  <c r="H25" i="5"/>
  <c r="H23" i="5"/>
  <c r="H22" i="5"/>
  <c r="H21" i="5"/>
  <c r="H20" i="5"/>
  <c r="H16" i="5"/>
  <c r="G506" i="5"/>
  <c r="G505" i="5" s="1"/>
  <c r="G504" i="5" s="1"/>
  <c r="F506" i="5"/>
  <c r="F505" i="5" s="1"/>
  <c r="F504" i="5" s="1"/>
  <c r="E506" i="5"/>
  <c r="E505" i="5" s="1"/>
  <c r="E504" i="5" s="1"/>
  <c r="D506" i="5"/>
  <c r="D505" i="5" s="1"/>
  <c r="D504" i="5" s="1"/>
  <c r="G481" i="5"/>
  <c r="G480" i="5" s="1"/>
  <c r="F481" i="5"/>
  <c r="I481" i="5" s="1"/>
  <c r="E481" i="5"/>
  <c r="J481" i="5" s="1"/>
  <c r="D481" i="5"/>
  <c r="D480" i="5" s="1"/>
  <c r="G476" i="5"/>
  <c r="F476" i="5"/>
  <c r="I476" i="5" s="1"/>
  <c r="E476" i="5"/>
  <c r="J476" i="5" s="1"/>
  <c r="D476" i="5"/>
  <c r="G473" i="5"/>
  <c r="G472" i="5" s="1"/>
  <c r="F473" i="5"/>
  <c r="I473" i="5" s="1"/>
  <c r="E473" i="5"/>
  <c r="J473" i="5" s="1"/>
  <c r="D473" i="5"/>
  <c r="D472" i="5" s="1"/>
  <c r="G465" i="5"/>
  <c r="F465" i="5"/>
  <c r="I465" i="5" s="1"/>
  <c r="E465" i="5"/>
  <c r="J465" i="5" s="1"/>
  <c r="D465" i="5"/>
  <c r="G463" i="5"/>
  <c r="F463" i="5"/>
  <c r="I463" i="5" s="1"/>
  <c r="E463" i="5"/>
  <c r="J463" i="5" s="1"/>
  <c r="D463" i="5"/>
  <c r="G451" i="5"/>
  <c r="F451" i="5"/>
  <c r="I451" i="5" s="1"/>
  <c r="E451" i="5"/>
  <c r="J451" i="5" s="1"/>
  <c r="D451" i="5"/>
  <c r="G429" i="5"/>
  <c r="F429" i="5"/>
  <c r="I429" i="5" s="1"/>
  <c r="E429" i="5"/>
  <c r="J429" i="5" s="1"/>
  <c r="D429" i="5"/>
  <c r="G426" i="5"/>
  <c r="F426" i="5"/>
  <c r="I426" i="5" s="1"/>
  <c r="E426" i="5"/>
  <c r="J426" i="5" s="1"/>
  <c r="D426" i="5"/>
  <c r="G419" i="5"/>
  <c r="F419" i="5"/>
  <c r="I419" i="5" s="1"/>
  <c r="E419" i="5"/>
  <c r="J419" i="5" s="1"/>
  <c r="D419" i="5"/>
  <c r="G417" i="5"/>
  <c r="G416" i="5" s="1"/>
  <c r="F417" i="5"/>
  <c r="F416" i="5" s="1"/>
  <c r="I416" i="5" s="1"/>
  <c r="E417" i="5"/>
  <c r="J417" i="5" s="1"/>
  <c r="D417" i="5"/>
  <c r="D416" i="5" s="1"/>
  <c r="G412" i="5"/>
  <c r="F412" i="5"/>
  <c r="I412" i="5" s="1"/>
  <c r="E412" i="5"/>
  <c r="J412" i="5" s="1"/>
  <c r="D412" i="5"/>
  <c r="H412" i="5" s="1"/>
  <c r="G384" i="5"/>
  <c r="F384" i="5"/>
  <c r="I384" i="5" s="1"/>
  <c r="E384" i="5"/>
  <c r="J384" i="5" s="1"/>
  <c r="D384" i="5"/>
  <c r="G382" i="5"/>
  <c r="F382" i="5"/>
  <c r="I382" i="5" s="1"/>
  <c r="E382" i="5"/>
  <c r="J382" i="5" s="1"/>
  <c r="D382" i="5"/>
  <c r="G380" i="5"/>
  <c r="G379" i="5" s="1"/>
  <c r="F380" i="5"/>
  <c r="I380" i="5" s="1"/>
  <c r="E380" i="5"/>
  <c r="J380" i="5" s="1"/>
  <c r="D380" i="5"/>
  <c r="D379" i="5" s="1"/>
  <c r="G312" i="5"/>
  <c r="G311" i="5" s="1"/>
  <c r="F312" i="5"/>
  <c r="F311" i="5" s="1"/>
  <c r="E312" i="5"/>
  <c r="E311" i="5" s="1"/>
  <c r="D312" i="5"/>
  <c r="D311" i="5" s="1"/>
  <c r="E292" i="5"/>
  <c r="G295" i="5"/>
  <c r="I295" i="5" s="1"/>
  <c r="F295" i="5"/>
  <c r="E295" i="5"/>
  <c r="D295" i="5"/>
  <c r="H295" i="5" s="1"/>
  <c r="G293" i="5"/>
  <c r="G292" i="5" s="1"/>
  <c r="F293" i="5"/>
  <c r="E293" i="5"/>
  <c r="D293" i="5"/>
  <c r="G288" i="5"/>
  <c r="F288" i="5"/>
  <c r="E288" i="5"/>
  <c r="D288" i="5"/>
  <c r="G285" i="5"/>
  <c r="G284" i="5" s="1"/>
  <c r="F285" i="5"/>
  <c r="E285" i="5"/>
  <c r="D285" i="5"/>
  <c r="E277" i="5"/>
  <c r="G280" i="5"/>
  <c r="F280" i="5"/>
  <c r="E280" i="5"/>
  <c r="D280" i="5"/>
  <c r="G278" i="5"/>
  <c r="G277" i="5" s="1"/>
  <c r="F278" i="5"/>
  <c r="E278" i="5"/>
  <c r="D278" i="5"/>
  <c r="D277" i="5" s="1"/>
  <c r="G273" i="5"/>
  <c r="G274" i="5"/>
  <c r="F274" i="5"/>
  <c r="F273" i="5" s="1"/>
  <c r="E274" i="5"/>
  <c r="E273" i="5" s="1"/>
  <c r="D274" i="5"/>
  <c r="D273" i="5" s="1"/>
  <c r="G240" i="5"/>
  <c r="F240" i="5"/>
  <c r="E240" i="5"/>
  <c r="D240" i="5"/>
  <c r="G238" i="5"/>
  <c r="F238" i="5"/>
  <c r="E238" i="5"/>
  <c r="D238" i="5"/>
  <c r="G236" i="5"/>
  <c r="F236" i="5"/>
  <c r="E236" i="5"/>
  <c r="D236" i="5"/>
  <c r="G224" i="5"/>
  <c r="F224" i="5"/>
  <c r="I224" i="5" s="1"/>
  <c r="E224" i="5"/>
  <c r="D224" i="5"/>
  <c r="G221" i="5"/>
  <c r="F221" i="5"/>
  <c r="I221" i="5" s="1"/>
  <c r="E221" i="5"/>
  <c r="J221" i="5" s="1"/>
  <c r="D221" i="5"/>
  <c r="G216" i="5"/>
  <c r="F216" i="5"/>
  <c r="I216" i="5" s="1"/>
  <c r="E216" i="5"/>
  <c r="D216" i="5"/>
  <c r="G209" i="5"/>
  <c r="F209" i="5"/>
  <c r="I209" i="5" s="1"/>
  <c r="E209" i="5"/>
  <c r="J209" i="5" s="1"/>
  <c r="D209" i="5"/>
  <c r="G205" i="5"/>
  <c r="F205" i="5"/>
  <c r="I205" i="5" s="1"/>
  <c r="E205" i="5"/>
  <c r="J205" i="5" s="1"/>
  <c r="D205" i="5"/>
  <c r="G182" i="5"/>
  <c r="F182" i="5"/>
  <c r="F181" i="5" s="1"/>
  <c r="E182" i="5"/>
  <c r="E181" i="5" s="1"/>
  <c r="D182" i="5"/>
  <c r="G178" i="5"/>
  <c r="F178" i="5"/>
  <c r="E178" i="5"/>
  <c r="D178" i="5"/>
  <c r="G176" i="5"/>
  <c r="F176" i="5"/>
  <c r="E176" i="5"/>
  <c r="D176" i="5"/>
  <c r="G174" i="5"/>
  <c r="F174" i="5"/>
  <c r="E174" i="5"/>
  <c r="D174" i="5"/>
  <c r="G171" i="5"/>
  <c r="F171" i="5"/>
  <c r="E171" i="5"/>
  <c r="D171" i="5"/>
  <c r="G169" i="5"/>
  <c r="G168" i="5" s="1"/>
  <c r="F169" i="5"/>
  <c r="F168" i="5" s="1"/>
  <c r="E169" i="5"/>
  <c r="E168" i="5" s="1"/>
  <c r="D169" i="5"/>
  <c r="E152" i="5"/>
  <c r="G163" i="5"/>
  <c r="I163" i="5" s="1"/>
  <c r="F163" i="5"/>
  <c r="E163" i="5"/>
  <c r="D163" i="5"/>
  <c r="H163" i="5" s="1"/>
  <c r="G161" i="5"/>
  <c r="F161" i="5"/>
  <c r="E161" i="5"/>
  <c r="D161" i="5"/>
  <c r="H161" i="5" s="1"/>
  <c r="G158" i="5"/>
  <c r="F158" i="5"/>
  <c r="E158" i="5"/>
  <c r="D158" i="5"/>
  <c r="H158" i="5" s="1"/>
  <c r="G156" i="5"/>
  <c r="F156" i="5"/>
  <c r="E156" i="5"/>
  <c r="D156" i="5"/>
  <c r="H156" i="5" s="1"/>
  <c r="G153" i="5"/>
  <c r="F153" i="5"/>
  <c r="E153" i="5"/>
  <c r="D153" i="5"/>
  <c r="D152" i="5" s="1"/>
  <c r="G491" i="5"/>
  <c r="G490" i="5" s="1"/>
  <c r="G499" i="5" s="1"/>
  <c r="G492" i="5"/>
  <c r="F492" i="5"/>
  <c r="E492" i="5"/>
  <c r="J492" i="5" s="1"/>
  <c r="D492" i="5"/>
  <c r="G142" i="5"/>
  <c r="F142" i="5"/>
  <c r="E142" i="5"/>
  <c r="D142" i="5"/>
  <c r="G140" i="5"/>
  <c r="G139" i="5" s="1"/>
  <c r="F140" i="5"/>
  <c r="F139" i="5" s="1"/>
  <c r="E140" i="5"/>
  <c r="E139" i="5" s="1"/>
  <c r="D140" i="5"/>
  <c r="D139" i="5" s="1"/>
  <c r="G130" i="5"/>
  <c r="G129" i="5" s="1"/>
  <c r="F130" i="5"/>
  <c r="E130" i="5"/>
  <c r="D130" i="5"/>
  <c r="G121" i="5"/>
  <c r="F121" i="5"/>
  <c r="I121" i="5" s="1"/>
  <c r="E121" i="5"/>
  <c r="D121" i="5"/>
  <c r="G119" i="5"/>
  <c r="G118" i="5" s="1"/>
  <c r="F119" i="5"/>
  <c r="I119" i="5" s="1"/>
  <c r="E119" i="5"/>
  <c r="D119" i="5"/>
  <c r="G114" i="5"/>
  <c r="F114" i="5"/>
  <c r="E114" i="5"/>
  <c r="D114" i="5"/>
  <c r="G112" i="5"/>
  <c r="G111" i="5" s="1"/>
  <c r="G110" i="5" s="1"/>
  <c r="F112" i="5"/>
  <c r="F111" i="5" s="1"/>
  <c r="E112" i="5"/>
  <c r="E111" i="5" s="1"/>
  <c r="D112" i="5"/>
  <c r="D111" i="5" s="1"/>
  <c r="G99" i="5"/>
  <c r="G98" i="5" s="1"/>
  <c r="F99" i="5"/>
  <c r="I99" i="5" s="1"/>
  <c r="E99" i="5"/>
  <c r="D99" i="5"/>
  <c r="G90" i="5"/>
  <c r="G89" i="5" s="1"/>
  <c r="F90" i="5"/>
  <c r="I90" i="5" s="1"/>
  <c r="E90" i="5"/>
  <c r="E89" i="5" s="1"/>
  <c r="D90" i="5"/>
  <c r="G83" i="5"/>
  <c r="G82" i="5" s="1"/>
  <c r="F83" i="5"/>
  <c r="I83" i="5" s="1"/>
  <c r="E83" i="5"/>
  <c r="D83" i="5"/>
  <c r="G79" i="5"/>
  <c r="G78" i="5" s="1"/>
  <c r="F79" i="5"/>
  <c r="I79" i="5" s="1"/>
  <c r="E79" i="5"/>
  <c r="D79" i="5"/>
  <c r="G67" i="5"/>
  <c r="F67" i="5"/>
  <c r="I67" i="5" s="1"/>
  <c r="E67" i="5"/>
  <c r="D67" i="5"/>
  <c r="G57" i="5"/>
  <c r="F57" i="5"/>
  <c r="I57" i="5" s="1"/>
  <c r="E57" i="5"/>
  <c r="D57" i="5"/>
  <c r="G54" i="5"/>
  <c r="G53" i="5" s="1"/>
  <c r="G52" i="5" s="1"/>
  <c r="F54" i="5"/>
  <c r="I54" i="5" s="1"/>
  <c r="E54" i="5"/>
  <c r="D54" i="5"/>
  <c r="G49" i="5"/>
  <c r="G48" i="5" s="1"/>
  <c r="F49" i="5"/>
  <c r="I49" i="5" s="1"/>
  <c r="E49" i="5"/>
  <c r="E48" i="5" s="1"/>
  <c r="D49" i="5"/>
  <c r="G39" i="5"/>
  <c r="F39" i="5"/>
  <c r="I39" i="5" s="1"/>
  <c r="E39" i="5"/>
  <c r="D39" i="5"/>
  <c r="G36" i="5"/>
  <c r="G35" i="5" s="1"/>
  <c r="F36" i="5"/>
  <c r="F35" i="5" s="1"/>
  <c r="I35" i="5" s="1"/>
  <c r="E36" i="5"/>
  <c r="D36" i="5"/>
  <c r="G30" i="5"/>
  <c r="F30" i="5"/>
  <c r="I30" i="5" s="1"/>
  <c r="E30" i="5"/>
  <c r="D30" i="5"/>
  <c r="G27" i="5"/>
  <c r="F27" i="5"/>
  <c r="I27" i="5" s="1"/>
  <c r="E27" i="5"/>
  <c r="D27" i="5"/>
  <c r="G24" i="5"/>
  <c r="F24" i="5"/>
  <c r="I24" i="5" s="1"/>
  <c r="E24" i="5"/>
  <c r="D24" i="5"/>
  <c r="G19" i="5"/>
  <c r="G18" i="5" s="1"/>
  <c r="F19" i="5"/>
  <c r="I19" i="5" s="1"/>
  <c r="E19" i="5"/>
  <c r="D19" i="5"/>
  <c r="G15" i="5"/>
  <c r="G14" i="5" s="1"/>
  <c r="F15" i="5"/>
  <c r="I15" i="5" s="1"/>
  <c r="E15" i="5"/>
  <c r="D15" i="5"/>
  <c r="G502" i="5"/>
  <c r="G496" i="5"/>
  <c r="G470" i="5"/>
  <c r="G415" i="5"/>
  <c r="G148" i="5"/>
  <c r="G124" i="5"/>
  <c r="F502" i="5"/>
  <c r="F496" i="5"/>
  <c r="F148" i="5"/>
  <c r="F124" i="5"/>
  <c r="E502" i="5"/>
  <c r="E496" i="5"/>
  <c r="E148" i="5"/>
  <c r="E124" i="5"/>
  <c r="D148" i="5"/>
  <c r="D415" i="5"/>
  <c r="D124" i="5"/>
  <c r="D496" i="5"/>
  <c r="D502" i="5"/>
  <c r="E151" i="5" l="1"/>
  <c r="H15" i="5"/>
  <c r="H19" i="5"/>
  <c r="H24" i="5"/>
  <c r="H27" i="5"/>
  <c r="H30" i="5"/>
  <c r="H36" i="5"/>
  <c r="H39" i="5"/>
  <c r="H49" i="5"/>
  <c r="H54" i="5"/>
  <c r="H57" i="5"/>
  <c r="H67" i="5"/>
  <c r="H79" i="5"/>
  <c r="H83" i="5"/>
  <c r="H90" i="5"/>
  <c r="H99" i="5"/>
  <c r="H119" i="5"/>
  <c r="H121" i="5"/>
  <c r="G128" i="5"/>
  <c r="I142" i="5"/>
  <c r="I492" i="5"/>
  <c r="J153" i="5"/>
  <c r="H174" i="5"/>
  <c r="H178" i="5"/>
  <c r="J285" i="5"/>
  <c r="J288" i="5"/>
  <c r="J293" i="5"/>
  <c r="H311" i="5"/>
  <c r="G152" i="5"/>
  <c r="G13" i="5"/>
  <c r="F415" i="5"/>
  <c r="I415" i="5" s="1"/>
  <c r="J15" i="5"/>
  <c r="J19" i="5"/>
  <c r="J24" i="5"/>
  <c r="J27" i="5"/>
  <c r="J30" i="5"/>
  <c r="J36" i="5"/>
  <c r="J39" i="5"/>
  <c r="J48" i="5"/>
  <c r="J54" i="5"/>
  <c r="J57" i="5"/>
  <c r="J67" i="5"/>
  <c r="J79" i="5"/>
  <c r="J83" i="5"/>
  <c r="J89" i="5"/>
  <c r="J99" i="5"/>
  <c r="J119" i="5"/>
  <c r="J121" i="5"/>
  <c r="J130" i="5"/>
  <c r="I285" i="5"/>
  <c r="I288" i="5"/>
  <c r="I312" i="5"/>
  <c r="E129" i="5"/>
  <c r="J129" i="5" s="1"/>
  <c r="I171" i="5"/>
  <c r="I174" i="5"/>
  <c r="I176" i="5"/>
  <c r="I178" i="5"/>
  <c r="I278" i="5"/>
  <c r="I280" i="5"/>
  <c r="G283" i="5"/>
  <c r="I311" i="5"/>
  <c r="D470" i="5"/>
  <c r="E480" i="5"/>
  <c r="J480" i="5" s="1"/>
  <c r="H481" i="5"/>
  <c r="I169" i="5"/>
  <c r="I417" i="5"/>
  <c r="J90" i="5"/>
  <c r="D292" i="5"/>
  <c r="H384" i="5"/>
  <c r="H142" i="5"/>
  <c r="J161" i="5"/>
  <c r="H169" i="5"/>
  <c r="H171" i="5"/>
  <c r="H176" i="5"/>
  <c r="I182" i="5"/>
  <c r="I240" i="5"/>
  <c r="H280" i="5"/>
  <c r="J311" i="5"/>
  <c r="H380" i="5"/>
  <c r="J49" i="5"/>
  <c r="D509" i="5"/>
  <c r="F509" i="5"/>
  <c r="H492" i="5"/>
  <c r="E491" i="5"/>
  <c r="I153" i="5"/>
  <c r="I156" i="5"/>
  <c r="I158" i="5"/>
  <c r="I161" i="5"/>
  <c r="J169" i="5"/>
  <c r="J171" i="5"/>
  <c r="J174" i="5"/>
  <c r="J176" i="5"/>
  <c r="J178" i="5"/>
  <c r="H182" i="5"/>
  <c r="H205" i="5"/>
  <c r="H209" i="5"/>
  <c r="H216" i="5"/>
  <c r="H221" i="5"/>
  <c r="H224" i="5"/>
  <c r="H236" i="5"/>
  <c r="H240" i="5"/>
  <c r="H285" i="5"/>
  <c r="H288" i="5"/>
  <c r="E284" i="5"/>
  <c r="J284" i="5" s="1"/>
  <c r="I293" i="5"/>
  <c r="J312" i="5"/>
  <c r="H382" i="5"/>
  <c r="H419" i="5"/>
  <c r="H426" i="5"/>
  <c r="H429" i="5"/>
  <c r="H451" i="5"/>
  <c r="H463" i="5"/>
  <c r="H465" i="5"/>
  <c r="E416" i="5"/>
  <c r="H312" i="5"/>
  <c r="D53" i="5"/>
  <c r="D118" i="5"/>
  <c r="I139" i="5"/>
  <c r="J168" i="5"/>
  <c r="E14" i="5"/>
  <c r="E18" i="5"/>
  <c r="J18" i="5" s="1"/>
  <c r="E35" i="5"/>
  <c r="J35" i="5" s="1"/>
  <c r="E53" i="5"/>
  <c r="E78" i="5"/>
  <c r="J78" i="5" s="1"/>
  <c r="E82" i="5"/>
  <c r="J82" i="5" s="1"/>
  <c r="E98" i="5"/>
  <c r="J98" i="5" s="1"/>
  <c r="E118" i="5"/>
  <c r="J118" i="5" s="1"/>
  <c r="E379" i="5"/>
  <c r="J379" i="5" s="1"/>
  <c r="D14" i="5"/>
  <c r="D35" i="5"/>
  <c r="H35" i="5" s="1"/>
  <c r="D48" i="5"/>
  <c r="D78" i="5"/>
  <c r="D82" i="5"/>
  <c r="D89" i="5"/>
  <c r="H415" i="5"/>
  <c r="E128" i="5"/>
  <c r="J128" i="5" s="1"/>
  <c r="F14" i="5"/>
  <c r="F78" i="5"/>
  <c r="I78" i="5" s="1"/>
  <c r="F82" i="5"/>
  <c r="I82" i="5" s="1"/>
  <c r="F118" i="5"/>
  <c r="I118" i="5" s="1"/>
  <c r="I130" i="5"/>
  <c r="F129" i="5"/>
  <c r="H139" i="5"/>
  <c r="J139" i="5"/>
  <c r="J152" i="5"/>
  <c r="I168" i="5"/>
  <c r="J277" i="5"/>
  <c r="J292" i="5"/>
  <c r="H416" i="5"/>
  <c r="I36" i="5"/>
  <c r="D18" i="5"/>
  <c r="D98" i="5"/>
  <c r="D129" i="5"/>
  <c r="H130" i="5"/>
  <c r="E509" i="5"/>
  <c r="F18" i="5"/>
  <c r="I18" i="5" s="1"/>
  <c r="F48" i="5"/>
  <c r="I48" i="5" s="1"/>
  <c r="F53" i="5"/>
  <c r="F89" i="5"/>
  <c r="I89" i="5" s="1"/>
  <c r="F98" i="5"/>
  <c r="I98" i="5" s="1"/>
  <c r="J142" i="5"/>
  <c r="J156" i="5"/>
  <c r="J158" i="5"/>
  <c r="J163" i="5"/>
  <c r="J182" i="5"/>
  <c r="J216" i="5"/>
  <c r="J224" i="5"/>
  <c r="J240" i="5"/>
  <c r="G181" i="5"/>
  <c r="G151" i="5" s="1"/>
  <c r="J278" i="5"/>
  <c r="J280" i="5"/>
  <c r="J295" i="5"/>
  <c r="E472" i="5"/>
  <c r="F491" i="5"/>
  <c r="F152" i="5"/>
  <c r="H152" i="5" s="1"/>
  <c r="F277" i="5"/>
  <c r="I277" i="5" s="1"/>
  <c r="F284" i="5"/>
  <c r="F292" i="5"/>
  <c r="I292" i="5" s="1"/>
  <c r="F379" i="5"/>
  <c r="I379" i="5" s="1"/>
  <c r="F472" i="5"/>
  <c r="F480" i="5"/>
  <c r="I480" i="5" s="1"/>
  <c r="H153" i="5"/>
  <c r="H278" i="5"/>
  <c r="H473" i="5"/>
  <c r="H293" i="5"/>
  <c r="D491" i="5"/>
  <c r="D168" i="5"/>
  <c r="D181" i="5"/>
  <c r="H181" i="5" s="1"/>
  <c r="D284" i="5"/>
  <c r="G509" i="5"/>
  <c r="G12" i="5"/>
  <c r="G11" i="5" s="1"/>
  <c r="H480" i="5" l="1"/>
  <c r="H18" i="5"/>
  <c r="J416" i="5"/>
  <c r="E415" i="5"/>
  <c r="J415" i="5" s="1"/>
  <c r="H78" i="5"/>
  <c r="J181" i="5"/>
  <c r="J491" i="5"/>
  <c r="E490" i="5"/>
  <c r="J151" i="5"/>
  <c r="G150" i="5"/>
  <c r="H284" i="5"/>
  <c r="D283" i="5"/>
  <c r="H283" i="5" s="1"/>
  <c r="I284" i="5"/>
  <c r="F283" i="5"/>
  <c r="I283" i="5" s="1"/>
  <c r="J472" i="5"/>
  <c r="E470" i="5"/>
  <c r="J470" i="5" s="1"/>
  <c r="F128" i="5"/>
  <c r="I128" i="5" s="1"/>
  <c r="I129" i="5"/>
  <c r="I181" i="5"/>
  <c r="H48" i="5"/>
  <c r="H379" i="5"/>
  <c r="J14" i="5"/>
  <c r="E13" i="5"/>
  <c r="H118" i="5"/>
  <c r="H277" i="5"/>
  <c r="E110" i="5"/>
  <c r="J110" i="5" s="1"/>
  <c r="G488" i="5"/>
  <c r="G510" i="5" s="1"/>
  <c r="I53" i="5"/>
  <c r="F52" i="5"/>
  <c r="I52" i="5" s="1"/>
  <c r="I472" i="5"/>
  <c r="F470" i="5"/>
  <c r="H129" i="5"/>
  <c r="D128" i="5"/>
  <c r="H128" i="5" s="1"/>
  <c r="H292" i="5"/>
  <c r="I14" i="5"/>
  <c r="F13" i="5"/>
  <c r="H89" i="5"/>
  <c r="J53" i="5"/>
  <c r="E52" i="5"/>
  <c r="J52" i="5" s="1"/>
  <c r="E283" i="5"/>
  <c r="D52" i="5"/>
  <c r="H52" i="5" s="1"/>
  <c r="H53" i="5"/>
  <c r="F110" i="5"/>
  <c r="I110" i="5" s="1"/>
  <c r="H472" i="5"/>
  <c r="H491" i="5"/>
  <c r="D490" i="5"/>
  <c r="F490" i="5"/>
  <c r="I491" i="5"/>
  <c r="H168" i="5"/>
  <c r="D151" i="5"/>
  <c r="I152" i="5"/>
  <c r="F151" i="5"/>
  <c r="H98" i="5"/>
  <c r="H82" i="5"/>
  <c r="H14" i="5"/>
  <c r="D13" i="5"/>
  <c r="D110" i="5"/>
  <c r="G500" i="5" l="1"/>
  <c r="H110" i="5"/>
  <c r="J490" i="5"/>
  <c r="E499" i="5"/>
  <c r="J499" i="5" s="1"/>
  <c r="H13" i="5"/>
  <c r="D12" i="5"/>
  <c r="I13" i="5"/>
  <c r="F12" i="5"/>
  <c r="F499" i="5"/>
  <c r="I499" i="5" s="1"/>
  <c r="I490" i="5"/>
  <c r="I470" i="5"/>
  <c r="H470" i="5"/>
  <c r="E12" i="5"/>
  <c r="J13" i="5"/>
  <c r="J283" i="5"/>
  <c r="E150" i="5"/>
  <c r="J150" i="5" s="1"/>
  <c r="H151" i="5"/>
  <c r="D150" i="5"/>
  <c r="D499" i="5"/>
  <c r="H499" i="5" s="1"/>
  <c r="H490" i="5"/>
  <c r="I151" i="5"/>
  <c r="F150" i="5"/>
  <c r="F11" i="5" l="1"/>
  <c r="I11" i="5" s="1"/>
  <c r="I12" i="5"/>
  <c r="H150" i="5"/>
  <c r="H12" i="5"/>
  <c r="D11" i="5"/>
  <c r="F488" i="5"/>
  <c r="I150" i="5"/>
  <c r="J12" i="5"/>
  <c r="E11" i="5"/>
  <c r="E488" i="5" l="1"/>
  <c r="J11" i="5"/>
  <c r="I488" i="5"/>
  <c r="F510" i="5"/>
  <c r="F500" i="5"/>
  <c r="I500" i="5" s="1"/>
  <c r="H11" i="5"/>
  <c r="D488" i="5"/>
  <c r="I510" i="5" l="1"/>
  <c r="F511" i="5"/>
  <c r="D500" i="5"/>
  <c r="H500" i="5" s="1"/>
  <c r="H488" i="5"/>
  <c r="D510" i="5"/>
  <c r="H510" i="5" s="1"/>
  <c r="E500" i="5"/>
  <c r="J500" i="5" s="1"/>
  <c r="J488" i="5"/>
  <c r="E510" i="5"/>
  <c r="J510" i="5" s="1"/>
</calcChain>
</file>

<file path=xl/sharedStrings.xml><?xml version="1.0" encoding="utf-8"?>
<sst xmlns="http://schemas.openxmlformats.org/spreadsheetml/2006/main" count="517" uniqueCount="501">
  <si>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</si>
  <si>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</si>
  <si>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</si>
  <si>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</si>
  <si>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</si>
  <si>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</si>
  <si>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</si>
  <si>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</si>
  <si>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</si>
  <si>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</si>
  <si>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</si>
  <si>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</si>
  <si>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</si>
  <si>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</si>
  <si>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</si>
  <si>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</si>
  <si>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</si>
  <si>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</si>
  <si>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</si>
  <si>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</si>
  <si>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</si>
  <si>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</si>
  <si>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</si>
  <si>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</si>
  <si>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</si>
  <si>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</si>
  <si>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</si>
  <si>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</si>
  <si>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</si>
  <si>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</si>
  <si>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</si>
  <si>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</si>
  <si>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</si>
  <si>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</si>
  <si>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</si>
  <si>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</si>
  <si>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</si>
  <si>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</si>
  <si>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</si>
  <si>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</si>
  <si>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</si>
  <si>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</si>
  <si>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</si>
  <si>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</si>
  <si>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</si>
  <si>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</si>
  <si>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</si>
  <si>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</si>
  <si>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</si>
  <si>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</si>
  <si>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</si>
  <si>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</si>
  <si>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</si>
  <si>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</si>
  <si>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</si>
  <si>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</si>
  <si>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</si>
  <si>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</si>
  <si>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</si>
  <si>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</si>
  <si>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</si>
  <si>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</si>
  <si>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</si>
  <si>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</si>
  <si>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</si>
  <si>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</si>
  <si>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</si>
  <si>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</si>
  <si>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</si>
  <si>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</si>
  <si>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</si>
  <si>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</si>
  <si>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</si>
  <si>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</si>
  <si>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- OD TEGA PRESEŽEK FINANČNE  IZRAVNAVE IZ PRETEKLEGA LETA</t>
  </si>
  <si>
    <t>PRORAČUNSKI PRESEŽEK (PRIMANJKLJAJ)
(I. - II.)
(SKUPAJ PRIHODKI MINUS SKUPAJ ODHODKI)</t>
  </si>
  <si>
    <t>INVESTICIJSKI TRANSFERI PRAVNIM IN FIZ.OSEBAM</t>
  </si>
  <si>
    <t>INVESTICIJSKI TRANSFERI PRORAČUNSKIM UPORABNIKOM</t>
  </si>
  <si>
    <t>INVESTICIJSKI TRANSFER</t>
  </si>
  <si>
    <t>PREJETA SREDSTVA IZ DRŽAVNEGA PRORAČUNA IZ SREDSTEV PRORAČUNA EVROPSKE UNIJE</t>
  </si>
  <si>
    <t xml:space="preserve">PREJETA SREDSTVA IZ EVROPSKE UNIJE (787) </t>
  </si>
  <si>
    <t>PREJETA SREDSTVA OD DRUGIH EVROPSKIH INSTITUCIJ</t>
  </si>
  <si>
    <t>Realizacija 2011    [1]</t>
  </si>
  <si>
    <t>Veljavni proračun: 1    [2]</t>
  </si>
  <si>
    <t>ORE: 2-2012    [3]</t>
  </si>
  <si>
    <t>OSN: 1-2013    [4]</t>
  </si>
  <si>
    <t>Indeks 3:1</t>
  </si>
  <si>
    <t>Indeks 4:3</t>
  </si>
  <si>
    <t>Indeks 4:2</t>
  </si>
  <si>
    <t>Dohodnina</t>
  </si>
  <si>
    <t>Dohodnina - občinski vir</t>
  </si>
  <si>
    <t>DAVKI NA NEPREMIČNINE</t>
  </si>
  <si>
    <t>DAVEK OD PREM. OD STAVB. - FO</t>
  </si>
  <si>
    <t>NADOM. ZA UPOR. STAV. ZEMLJIŠČ</t>
  </si>
  <si>
    <t>NADOM.ZA UPOR.STAV.ZEMLJ.-FO</t>
  </si>
  <si>
    <t>ZAM.OBR.IZ NASL.NADOM.ZA ST.ZE</t>
  </si>
  <si>
    <t>DAVKI NA PREMIČNINE</t>
  </si>
  <si>
    <t>Davek na vodna plovila</t>
  </si>
  <si>
    <t>ZAM.OBR. OD DAVKOV NA PREMIČNI</t>
  </si>
  <si>
    <t>DAVKI NA DEDIŠČINE IN DARILA</t>
  </si>
  <si>
    <t>DAVEK NA DEDIŠČINE IN DARILA</t>
  </si>
  <si>
    <t>ZAMUDNE OBR. DAVKOV OBČANOV</t>
  </si>
  <si>
    <t>DAVKI NA PROMET NEPR.IN NA FIN</t>
  </si>
  <si>
    <t>DAVEK NA PROMET NEPREM.-OD PO</t>
  </si>
  <si>
    <t>DAVEK NA PROM.PREMIČ.- OD FO</t>
  </si>
  <si>
    <t>ZAM.OBR.OD DAVKA NA PROMET NEP</t>
  </si>
  <si>
    <t>DAVKI NA POSEBNE STORITVE</t>
  </si>
  <si>
    <t>DAVEK NA DOBITKE OD IGER NA SR</t>
  </si>
  <si>
    <t>ZAM.OBR.OD DAVKA OD IGER NA SR</t>
  </si>
  <si>
    <t>DRUGI DAVKI NA UPOR.BLAGA IN S</t>
  </si>
  <si>
    <t>Okoljska dajat. za onesnaž. okolja zaradi odv. odpad. voda</t>
  </si>
  <si>
    <t>TURISTIČNA TAKSA</t>
  </si>
  <si>
    <t>Občinske takse od pravnih oseb</t>
  </si>
  <si>
    <t>Občinske takse od fizični oseb in zasebnikov</t>
  </si>
  <si>
    <t>PRISTOJBINA ZA VZDR. GOZDNIH C</t>
  </si>
  <si>
    <t>PRIKLJUČNE TAKSE</t>
  </si>
  <si>
    <t>Okolj.dajat. za onesnaž. okolja zaradi odlaganja odpadkov</t>
  </si>
  <si>
    <t>NERAZPOREJENA PLAČILA</t>
  </si>
  <si>
    <t>PRIH.OD UDEL.NA DOBČ IN DIV.JP</t>
  </si>
  <si>
    <t>Prihodki od udeležbe na dobičku in dividend nefinančnih družb</t>
  </si>
  <si>
    <t>Prihodki na dobičku GB</t>
  </si>
  <si>
    <t>PRIHODKI OD  OBRESTI</t>
  </si>
  <si>
    <t>PREJ.OBR.OD SRED.NAVPOGL.OBČ.</t>
  </si>
  <si>
    <t>Prih.od obr. od vezanih tolar. depz. iz nenamen.sredstev</t>
  </si>
  <si>
    <t>OBRESTI GB</t>
  </si>
  <si>
    <t>OBRESTI SKB</t>
  </si>
  <si>
    <t>OBRESTI POŠTNA BANKA SLOVENIJE</t>
  </si>
  <si>
    <t>OBRESTI HYPO ALPE-ADRIA-BANK</t>
  </si>
  <si>
    <t>OBRESTI PROBANKA</t>
  </si>
  <si>
    <t>OBRESTI A BANKA VIPA</t>
  </si>
  <si>
    <t>PRIH.OBR.OD DANIH POS.OBČANOM</t>
  </si>
  <si>
    <t>PRIHODKI OD PREMOŽENJA</t>
  </si>
  <si>
    <t>PRIH.IN NASLOVA NAJEMNIN IZ KZ</t>
  </si>
  <si>
    <t>PRIH.OD NAJEMNIN POS.PR.OBČINA</t>
  </si>
  <si>
    <t>PRIH.OD NAJEMNINA POSL.P.KS,VS</t>
  </si>
  <si>
    <t>PRIH.OD NAJEMNIN ZA STANOVANJA</t>
  </si>
  <si>
    <t>PRIH. OD DRUGIH NAJEMNIN</t>
  </si>
  <si>
    <t>NAJEMNINA GROBOVI</t>
  </si>
  <si>
    <t>PRIH. IZ PODELJENIH KONCESIJ</t>
  </si>
  <si>
    <t>Prih.od podelj.konc.za vodno p</t>
  </si>
  <si>
    <t>Prih.od nadom.za dodel. sužnost.pravice in ustan. stavbne pravice</t>
  </si>
  <si>
    <t>UPRAVNE TAKSE IN PRISTOJBINE</t>
  </si>
  <si>
    <t>UPRAVNE TAKSE</t>
  </si>
  <si>
    <t>Globe in druge denarne kazni</t>
  </si>
  <si>
    <t>GLOBE ZA PREKRŠKE</t>
  </si>
  <si>
    <t>Druge globe, denarne kazni in odzem premoženjske koristi s plačilom denarnega zneska</t>
  </si>
  <si>
    <t>NADOMESTILO ZA DEG. IN UZUR.PR</t>
  </si>
  <si>
    <t>Povprečnine na podlagi zakona o prekrških</t>
  </si>
  <si>
    <t>PRIH.OD PRODAJE BLAGA IN STOR.</t>
  </si>
  <si>
    <t>DRUGI PRIHODKI OD PRODAJE</t>
  </si>
  <si>
    <t>DRUGI PRIHODKI OD PRODAJE OBČ.</t>
  </si>
  <si>
    <t>DRUGI NEDAV.PRIH.KS,VS</t>
  </si>
  <si>
    <t>PRIHODKI OD POGREBNIH USLUG</t>
  </si>
  <si>
    <t>TAKSA ZA POSTAVITEV SPOMENIKA</t>
  </si>
  <si>
    <t>ORIHODKI OD STANOVANJ TRBOJE</t>
  </si>
  <si>
    <t>SORAZMERNI DEL STR.OPR.STAVB.Z</t>
  </si>
  <si>
    <t>DRUGI IZREDNI NEDAVČNI PRIHODK</t>
  </si>
  <si>
    <t>OSTALI PRIHODKI</t>
  </si>
  <si>
    <t>DRUGI PRIHODKI KS,VS</t>
  </si>
  <si>
    <t>OSTALI PRIHODKI- JAVNOFIN.PRIH</t>
  </si>
  <si>
    <t>PREJETE ODŠKODNINE ZAVAROVALNI</t>
  </si>
  <si>
    <t>PRIHODKI OD NAJEMA INFRASTRUKTURE</t>
  </si>
  <si>
    <t>PRIHODKI OD SUBVENCIJ JAVNIM PODJ.</t>
  </si>
  <si>
    <t>PRIHODKI OD ZAMUDNIH OBRESTI</t>
  </si>
  <si>
    <t>PRIH.OD PROD.PREVOZ.SREDSTEV</t>
  </si>
  <si>
    <t>PRIH.OD PROD.CEST.MOTOR.VOZIL</t>
  </si>
  <si>
    <t>PRIHODKI OD PRODAJE DRUGIH OS</t>
  </si>
  <si>
    <t>Prihodki od prodaje drugih osnovnih sredstev</t>
  </si>
  <si>
    <t>PRIH.OD PRD. KMETJ.ZEMLJ.GOZDO</t>
  </si>
  <si>
    <t>PRIH. OD PRODAJE KMETIJ.ZEMLJI</t>
  </si>
  <si>
    <t>PRIHODKI OD PRODAJE STAVBNIH ZEMLJIŠČ</t>
  </si>
  <si>
    <t>PRIHODKI OD PRODAJE STAVBNIH Z</t>
  </si>
  <si>
    <t>PREJETA SREDSTVAIZ  DRŽ.PRORAČ</t>
  </si>
  <si>
    <t>PREJ.SR.IZ DRŽ-PROR.ZA INVEST.</t>
  </si>
  <si>
    <t>Prej.sredstva za inv.drž.cest</t>
  </si>
  <si>
    <t>PREJ.SRED.IZ DRŽ.PR.INV.-POŽ.T</t>
  </si>
  <si>
    <t>Prejeta sred. iz drž. BSC Leader</t>
  </si>
  <si>
    <t>Prej.sredst. iz drž pror. po 21.in23 čl. ZFO</t>
  </si>
  <si>
    <t>DRUGA PREJ.SRE.IZ DRŽ.PROR.TP</t>
  </si>
  <si>
    <t>DRUGA SREDSTVA IZ DRŽ.PR. DRUŽINSKI POMOČNIK</t>
  </si>
  <si>
    <t>PREJETA SRED.DRŽ.PROR. IZ EU ZA IZV. SKUP. KMET. POLITIKE</t>
  </si>
  <si>
    <t>Prej. sred. iz dr. pror. EU za izvaj. skup. kmetijske politike</t>
  </si>
  <si>
    <t>Prejeta sredstva iz državnega proračuna iz sredstev proračuna Evropske unije za strukturno politiko</t>
  </si>
  <si>
    <t>Cesta Visoko Šenčur</t>
  </si>
  <si>
    <t>Sredstva za odvajanje in čiščenje komunalnih odpadnih voda v porečju zgornje Save in na območju Kranjskega in Sorškega polja 2.faza</t>
  </si>
  <si>
    <t>Sredstva za gradnjo sek. kanalov fekal.kanal. Luže - Visoko</t>
  </si>
  <si>
    <t>PREJETA VRAČILA DANIH POS. POS</t>
  </si>
  <si>
    <t>Prejeta vračila danih posojil od posameznikov in zasebnikov - dolgoročna posojila</t>
  </si>
  <si>
    <t>Plače in dodatki</t>
  </si>
  <si>
    <t>Osnovne plače</t>
  </si>
  <si>
    <t>Dodatek za delovno dobo in za stalnost</t>
  </si>
  <si>
    <t>Regres za letni dopust</t>
  </si>
  <si>
    <t>Povračila in nadomestila</t>
  </si>
  <si>
    <t>Povračilo str. prehrane med d.</t>
  </si>
  <si>
    <t>Prevoz na delo in z dela</t>
  </si>
  <si>
    <t>Sredstva za nadurno delo</t>
  </si>
  <si>
    <t>Drugi izdatki zaposlenim</t>
  </si>
  <si>
    <t>Jubilejne nagrade</t>
  </si>
  <si>
    <t>Odpravnine</t>
  </si>
  <si>
    <t>Solidarnostne pomoči</t>
  </si>
  <si>
    <t>Prispevek za pok.in inv. zav.</t>
  </si>
  <si>
    <t>Prisp.za pok. in inval. zavar.</t>
  </si>
  <si>
    <t>Prisp. za zdr. zavarovanje</t>
  </si>
  <si>
    <t>Prisp. za obv. zdr.zavarovanje</t>
  </si>
  <si>
    <t>Prispevek poškodbe pri delu</t>
  </si>
  <si>
    <t>Prispevek za zaposlovanje</t>
  </si>
  <si>
    <t>Prisp. za starševsko varstvo</t>
  </si>
  <si>
    <t>Prispevek za starševsko varstv</t>
  </si>
  <si>
    <t>Premije kolektivnega dod.pok.z</t>
  </si>
  <si>
    <t>Premije kol.dod.pokoj.zavarov.</t>
  </si>
  <si>
    <t>Pisar. in spl.mat. in storitev</t>
  </si>
  <si>
    <t>Pisarniški material in stor.</t>
  </si>
  <si>
    <t>Čistilni material in storitve</t>
  </si>
  <si>
    <t>Storitve  varov. zgradb in pro</t>
  </si>
  <si>
    <t>Založ. in tiskarske storitve</t>
  </si>
  <si>
    <t>Založ. in tisk. storitve projekt 1961-62</t>
  </si>
  <si>
    <t>Časopisi,revije, knjige in strok.lit.</t>
  </si>
  <si>
    <t>KNJIGE OŠ</t>
  </si>
  <si>
    <t>STROŠKI OGLAŠEVALSKIH STORITEV</t>
  </si>
  <si>
    <t>OBJAVE (odloki,pravilniki,raz.</t>
  </si>
  <si>
    <t>OBČINSKO GLASILO JURIJ</t>
  </si>
  <si>
    <t>SERVISIRANJE KUPNIN DOMPLAN</t>
  </si>
  <si>
    <t>SERVISIRANJE STAN.POSOJIL</t>
  </si>
  <si>
    <t>STROŠKI UPRAVLJANJA STANOVANJ</t>
  </si>
  <si>
    <t>Izdatki za reprezentanco</t>
  </si>
  <si>
    <t>OBDARITEV STAREJŠIH OBČANOV</t>
  </si>
  <si>
    <t>Drugi spl. material in stor.</t>
  </si>
  <si>
    <t>DROBNI INVENTAR OBČINA</t>
  </si>
  <si>
    <t>DRUGI MAT.ST.-KULTURA</t>
  </si>
  <si>
    <t>DRUGI STROŠKI -zdrav.</t>
  </si>
  <si>
    <t>Drugi stroški  kmetij.</t>
  </si>
  <si>
    <t>Spl. stroški uredniško delo 1961-62</t>
  </si>
  <si>
    <t>Splošni mat. in storitev - arhiv</t>
  </si>
  <si>
    <t>Posebni material in storitve</t>
  </si>
  <si>
    <t>Drugi pos. mat. in storitve</t>
  </si>
  <si>
    <t>PRAVNIŠKE,ODVETNIŠKE STORITVE</t>
  </si>
  <si>
    <t>Projekt hišna imena</t>
  </si>
  <si>
    <t>Energija, voda, komunalne storitve in komunikacije</t>
  </si>
  <si>
    <t>Električna energija</t>
  </si>
  <si>
    <t>Poraba kuriv in stroški ogrev.</t>
  </si>
  <si>
    <t>Voda in kom. storitve</t>
  </si>
  <si>
    <t>Odvoz smeti</t>
  </si>
  <si>
    <t>Telefon, teleks, faks, e-pošta</t>
  </si>
  <si>
    <t>Poštnina in kurirske storitve</t>
  </si>
  <si>
    <t>Prevozni stroški in storitve</t>
  </si>
  <si>
    <t>Goriva in maziva za prev. sr.</t>
  </si>
  <si>
    <t>Vzdrževanje in popravila vozil</t>
  </si>
  <si>
    <t>Pristojbine za reg. vozil</t>
  </si>
  <si>
    <t>Zavar. premije za mot. vozila</t>
  </si>
  <si>
    <t>Izdatki za službena potovanja</t>
  </si>
  <si>
    <t>Dnevnice za služb. pot. v drž.</t>
  </si>
  <si>
    <t>Stroški prevoza v državi</t>
  </si>
  <si>
    <t>Tekoče vzdrževanje</t>
  </si>
  <si>
    <t>Tekoče vzdrž. poslovnih obj.</t>
  </si>
  <si>
    <t>Tekoč. vzdr. stan. objektov</t>
  </si>
  <si>
    <t>Tekoče vzdr. drug. objektov</t>
  </si>
  <si>
    <t>VZDRŽEVANJE GOZDNIH CEST</t>
  </si>
  <si>
    <t>Zavarovalne premije za objekte</t>
  </si>
  <si>
    <t>Tekoče vzdr. druge opreme</t>
  </si>
  <si>
    <t>Tekoče vzdrž. licenč. programske opreme</t>
  </si>
  <si>
    <t>Tekoče vzdrž. strojne računalniške opreme</t>
  </si>
  <si>
    <t>ZAVAROVANJE OŠ</t>
  </si>
  <si>
    <t>ZAVAROVANJE OBJEKTOV KS,VS</t>
  </si>
  <si>
    <t>ZAVAROVANJE ŠPORTNE DVORANE</t>
  </si>
  <si>
    <t>Poslovne najemnine in zakupnine</t>
  </si>
  <si>
    <t>Nadom.za upor. stavbnega zeml.</t>
  </si>
  <si>
    <t>Kazni in odškodnine</t>
  </si>
  <si>
    <t>Odškodnine zaradi sodnih posto</t>
  </si>
  <si>
    <t>Drugi operativni odhodki</t>
  </si>
  <si>
    <t>Plačila po podjemnih pogodbah</t>
  </si>
  <si>
    <t>Plač. za delo prek štud.servis</t>
  </si>
  <si>
    <t>Študentsko delo Projekt leta 1961-62</t>
  </si>
  <si>
    <t>Sejnine udeležencev odborov</t>
  </si>
  <si>
    <t>Izd.za strok.izob. zaposlenih</t>
  </si>
  <si>
    <t>Pos. davek na določene prejemk</t>
  </si>
  <si>
    <t>Sodni str.,stor.odv.notar.drug</t>
  </si>
  <si>
    <t>Članarine v dom. neprof. inst.</t>
  </si>
  <si>
    <t>Plač.stor.org.poobl.za pl.prom</t>
  </si>
  <si>
    <t>Izvajanje nadzora</t>
  </si>
  <si>
    <t>NAGRADA PODŽUPAN</t>
  </si>
  <si>
    <t>POGREBNE STORITVE</t>
  </si>
  <si>
    <t>ZAVAROVANNJE GASILCI</t>
  </si>
  <si>
    <t>PARCELACIJA ZEMLJIŠČ</t>
  </si>
  <si>
    <t>DRUGI STROŠKI - GASILCI</t>
  </si>
  <si>
    <t>Evidence NUSZ in kom.prispev.</t>
  </si>
  <si>
    <t>Razvojni programi občine</t>
  </si>
  <si>
    <t>Zdravniški pregledi zaposlenih</t>
  </si>
  <si>
    <t>miklavževanje</t>
  </si>
  <si>
    <t>Stoški delovanja mladih</t>
  </si>
  <si>
    <t>Cenitve</t>
  </si>
  <si>
    <t>Vodenje anal. evidenc infrastr. v najemu</t>
  </si>
  <si>
    <t>Izdelava OPN</t>
  </si>
  <si>
    <t>Pristojbina za vzdrž. gozdnih cest</t>
  </si>
  <si>
    <t>Vodenje katastra</t>
  </si>
  <si>
    <t>Poplavna študija</t>
  </si>
  <si>
    <t>Izdelava OPPN</t>
  </si>
  <si>
    <t>Ostale evidence</t>
  </si>
  <si>
    <t>Program opr.</t>
  </si>
  <si>
    <t>Vodna povračila</t>
  </si>
  <si>
    <t>Plač.obr.od kreditov-posl. ban</t>
  </si>
  <si>
    <t>Plačila obr. od dolgoroč.kred.</t>
  </si>
  <si>
    <t>Splošna proračunska rezervacija</t>
  </si>
  <si>
    <t>Splošna proračunska rezervacij</t>
  </si>
  <si>
    <t>Proračunska rezerva</t>
  </si>
  <si>
    <t>REZERVA-el.nesreče</t>
  </si>
  <si>
    <t>Subvencije javnim podjetjem</t>
  </si>
  <si>
    <t>Subvencion.cen javnim podjetje</t>
  </si>
  <si>
    <t>SUBV.JAVNIH DEL</t>
  </si>
  <si>
    <t>Subven.privat.podj.in zasebnik</t>
  </si>
  <si>
    <t>Sred.za del.mesta v priv.podj.</t>
  </si>
  <si>
    <t>Kompleksne subvencije v kmet.</t>
  </si>
  <si>
    <t>Družinski prejemki in star.nad</t>
  </si>
  <si>
    <t>DARILO OB ROJSTVU OTROKA</t>
  </si>
  <si>
    <t>Drugi transferi posameznikom</t>
  </si>
  <si>
    <t>Regresiranje prevozov v šolo</t>
  </si>
  <si>
    <t>Regresiranje  oskrbe v domovih</t>
  </si>
  <si>
    <t>SUBVENCIONIRANJE STANARIN</t>
  </si>
  <si>
    <t>Plačilo razlike med ceno programov v vrtcih in plačili staršev</t>
  </si>
  <si>
    <t>Izplač. družinskemu pomočniku</t>
  </si>
  <si>
    <t>ODŠKODNINE POSAMEZNIKOB OB GRA</t>
  </si>
  <si>
    <t>MATERISNSKA ŠOLA</t>
  </si>
  <si>
    <t>POSVETOVALNICA ZA MLADE</t>
  </si>
  <si>
    <t>DRUGI TRANSFERI POSMEZNIKOM</t>
  </si>
  <si>
    <t>DRUGI TRANSFERI POS.-MRLIŠKI O</t>
  </si>
  <si>
    <t>SUBVENCIJE ZA LETOVANJE OTROK</t>
  </si>
  <si>
    <t>Pomoč na domu</t>
  </si>
  <si>
    <t>MEDNARODNA KOLONIJA UM.KERAMIKE</t>
  </si>
  <si>
    <t>Subvencija zimska šola v naravi</t>
  </si>
  <si>
    <t>Tekoči transferi neprof.org</t>
  </si>
  <si>
    <t>TEKOČ.TRANS.NEPROF.ORG.IN USTA</t>
  </si>
  <si>
    <t>KUD Hotimir</t>
  </si>
  <si>
    <t>Dotacije pol.str.volilna kamp.</t>
  </si>
  <si>
    <t>Dotacija za šport in rekreac.</t>
  </si>
  <si>
    <t>Dotacija MS Varna hiša</t>
  </si>
  <si>
    <t>NOVA SLOVENIJA</t>
  </si>
  <si>
    <t>Slovenska ljudska stranka</t>
  </si>
  <si>
    <t>Liberalna demokracija</t>
  </si>
  <si>
    <t>Socialni demokrati</t>
  </si>
  <si>
    <t>Slovenska demokratska stranka</t>
  </si>
  <si>
    <t>DPM Šenčur</t>
  </si>
  <si>
    <t>Župnijski urad Šenčur - Oratorij</t>
  </si>
  <si>
    <t>Druge oraganizacije</t>
  </si>
  <si>
    <t>Poletje na igrišču-Trboje</t>
  </si>
  <si>
    <t>GODLARJI</t>
  </si>
  <si>
    <t>Prireditev praznik krompirja</t>
  </si>
  <si>
    <t>Štefanovanje</t>
  </si>
  <si>
    <t>Ostale turistične prireditve</t>
  </si>
  <si>
    <t>Občinska gasilska zveza</t>
  </si>
  <si>
    <t>Dotacija kmetijskim društvom</t>
  </si>
  <si>
    <t>Kulturno društvo UTRIP</t>
  </si>
  <si>
    <t>Pevsko društvo Zasavski fantje</t>
  </si>
  <si>
    <t>Pihalni orkester Šenčur</t>
  </si>
  <si>
    <t>PGD Hotemaže</t>
  </si>
  <si>
    <t>PGD Luže</t>
  </si>
  <si>
    <t>PGD Olševek</t>
  </si>
  <si>
    <t>PGD Prebačevo</t>
  </si>
  <si>
    <t>PGD Srednja vas</t>
  </si>
  <si>
    <t>PGD Šenčur</t>
  </si>
  <si>
    <t>PGD Trboje</t>
  </si>
  <si>
    <t>PG Visoko</t>
  </si>
  <si>
    <t>PGD Voglje</t>
  </si>
  <si>
    <t>PGD Voklo</t>
  </si>
  <si>
    <t>KUD Simon Jenko Trboje</t>
  </si>
  <si>
    <t>Društvo prijateljev mladine</t>
  </si>
  <si>
    <t>KUD Valentin Kokalj Visoko</t>
  </si>
  <si>
    <t>Glasb. društvo Mihael Olševek</t>
  </si>
  <si>
    <t>Kulturno društvo Šenčur</t>
  </si>
  <si>
    <t>Učiteljski pevski zbor</t>
  </si>
  <si>
    <t>Transferi ŠD za vzdrževanje</t>
  </si>
  <si>
    <t>Kakovostni šport</t>
  </si>
  <si>
    <t>Šport otrok</t>
  </si>
  <si>
    <t>Dotacija za delovanje društev</t>
  </si>
  <si>
    <t>Šport mladine</t>
  </si>
  <si>
    <t>Dotacija ŠD - izobraževanje</t>
  </si>
  <si>
    <t>RK Šenčur</t>
  </si>
  <si>
    <t>RK Trboje</t>
  </si>
  <si>
    <t>RK Visoko-Milje</t>
  </si>
  <si>
    <t>RK Voklo</t>
  </si>
  <si>
    <t>RK Prebačevo</t>
  </si>
  <si>
    <t>RK Olševek Hotemaže</t>
  </si>
  <si>
    <t>RK Voglje</t>
  </si>
  <si>
    <t>Dotacija društvom za športne prireditve</t>
  </si>
  <si>
    <t>Obdarovanje starejših občanov RK</t>
  </si>
  <si>
    <t>Dotacija RK krvodajalske akcije</t>
  </si>
  <si>
    <t>Humanitarne organizacije</t>
  </si>
  <si>
    <t>Gledališče Šenčur</t>
  </si>
  <si>
    <t>Območno združenje RK Kranj</t>
  </si>
  <si>
    <t>Zavod V-oglje</t>
  </si>
  <si>
    <t>Center Kranjske sivke</t>
  </si>
  <si>
    <t>Območno združenje borcev Kranj</t>
  </si>
  <si>
    <t>Društvo upokojencev Šenčur</t>
  </si>
  <si>
    <t>Reintegracijski center Kranj</t>
  </si>
  <si>
    <t>Dotacija Materinski dom</t>
  </si>
  <si>
    <t>Župnija Šenčur</t>
  </si>
  <si>
    <t>Tekoči transferi občinam</t>
  </si>
  <si>
    <t>Sredstva prenesena drugim občinam</t>
  </si>
  <si>
    <t>Tekoči transferi v sklade socZ</t>
  </si>
  <si>
    <t>Prisp.v ZZZS za ZZ oseb, pl.ob</t>
  </si>
  <si>
    <t>Tek transferi v javne zavode</t>
  </si>
  <si>
    <t>PLAČE VVZ ŠENČUR</t>
  </si>
  <si>
    <t>PLAČE OŠ</t>
  </si>
  <si>
    <t>PLAČE -OSREDNJA KNJIŽNICA</t>
  </si>
  <si>
    <t>Plača ŠD Voklo</t>
  </si>
  <si>
    <t>VVZ PRISPEVKI</t>
  </si>
  <si>
    <t>PRISPEVKI OŠ</t>
  </si>
  <si>
    <t>OSREDNJA KNJIŽNICA PRISPEVKI</t>
  </si>
  <si>
    <t>Prispevki plača ŠD Voklo</t>
  </si>
  <si>
    <t>TEK.TRANSFERI MS OSR.KNJIŽNICA</t>
  </si>
  <si>
    <t>NAKUP KNJIG OŠ ŠENČUR</t>
  </si>
  <si>
    <t>Tekoči transferi  Projekt Šenčur leta 1961-62</t>
  </si>
  <si>
    <t>TEKOČI TRANSF.ELEKTRIKA OŠ</t>
  </si>
  <si>
    <t>OGREVANJE OŠ</t>
  </si>
  <si>
    <t>PLAVALNI BAZEN OŠ</t>
  </si>
  <si>
    <t>TRANSFERI ZA DRUGE MS OŠ</t>
  </si>
  <si>
    <t>POSEBNI NAMENI ZA ŠOLO</t>
  </si>
  <si>
    <t>TEK.TRANSFERI -NAKUP KNJIG</t>
  </si>
  <si>
    <t>DOTACIJA OŠ MS -IGRAČE VVZ</t>
  </si>
  <si>
    <t>Tek.tran.za vzdrževanje objekt</t>
  </si>
  <si>
    <t>TRANSF.ZA VZDRŽ.ŠPORTNE DVORAN</t>
  </si>
  <si>
    <t>Materialni stroški športna dvorana</t>
  </si>
  <si>
    <t>MS ŠD Voklo</t>
  </si>
  <si>
    <t>Ogrevanje - ŠD Šenčur</t>
  </si>
  <si>
    <t>Materialni stroški vrtec</t>
  </si>
  <si>
    <t>Tekoči transferi za vzdrževanje OŠ</t>
  </si>
  <si>
    <t>Študentsko delo</t>
  </si>
  <si>
    <t>Materialni stroški oš H.PUHAR</t>
  </si>
  <si>
    <t>Tek.plač.drugim. izvj. javnih služb, ki niso posred. pror. upor.</t>
  </si>
  <si>
    <t>Tekoča plač. stroritev drugim izvajalcem javnih služb ki niso pu CERO</t>
  </si>
  <si>
    <t>nakup prevoznih sredstev</t>
  </si>
  <si>
    <t>Nakup avtomobila</t>
  </si>
  <si>
    <t>Nakup opreme</t>
  </si>
  <si>
    <t>PROGRAMSKA OPREMA</t>
  </si>
  <si>
    <t>RAČUNALNIŠKA OPREMA</t>
  </si>
  <si>
    <t>Nakup strežnikov in diskovnih sistemov</t>
  </si>
  <si>
    <t>Nakup druge opreme in napeljav</t>
  </si>
  <si>
    <t>Druga osnovna sredstva</t>
  </si>
  <si>
    <t>Nakup medicinske opreme</t>
  </si>
  <si>
    <t>Nakup drugih osnovnih sredstev</t>
  </si>
  <si>
    <t>NAKUP OPREME IN DI MUZEJ</t>
  </si>
  <si>
    <t>Nakup opreme arhiva</t>
  </si>
  <si>
    <t>Novogradnje, rekon.in adaptaci</t>
  </si>
  <si>
    <t>OPC Šenčur 3P in P4</t>
  </si>
  <si>
    <t>Novogradnje</t>
  </si>
  <si>
    <t>NOVOGRADNJE-JAVNA RAZSVETLJAVA</t>
  </si>
  <si>
    <t>Nadstrešek mrliške vežice</t>
  </si>
  <si>
    <t>CESTA G 2 104</t>
  </si>
  <si>
    <t>Krvavški vodovod</t>
  </si>
  <si>
    <t>Kanalizacija Sever</t>
  </si>
  <si>
    <t>Sekundarna kanalizacija Sever</t>
  </si>
  <si>
    <t>Ograja OŠ Šenčur</t>
  </si>
  <si>
    <t>Streha OŠ Olševek</t>
  </si>
  <si>
    <t>POTOK OLŠEVNICA -SR.VAS</t>
  </si>
  <si>
    <t>CESTA OLŠEVEK/HOTEMAŽE</t>
  </si>
  <si>
    <t>VELESOVSKA CESTA</t>
  </si>
  <si>
    <t>Gradnja nadstreška</t>
  </si>
  <si>
    <t>Cesta Visoko - Šenčur</t>
  </si>
  <si>
    <t>Cesta Voklo - Voglje</t>
  </si>
  <si>
    <t>Cesta Voklo - Prebačevo</t>
  </si>
  <si>
    <t>Rekonstrukcija cest v Šenčurju</t>
  </si>
  <si>
    <t>Cesta Trboje - obč.meja</t>
  </si>
  <si>
    <t>Cesta Šenčur - Voklo</t>
  </si>
  <si>
    <t>Parkirišče dom krajanov Šenčur</t>
  </si>
  <si>
    <t>Investicijsko vzdrž.in obnove</t>
  </si>
  <si>
    <t>Inv.vzdr.in izboljšave</t>
  </si>
  <si>
    <t>INVESTIC.VZDR.KULTURNIH OBJ.</t>
  </si>
  <si>
    <t>Investicijsko vzdrževanje pok.</t>
  </si>
  <si>
    <t>Obnova Blagnetove hiše</t>
  </si>
  <si>
    <t>Kanal Voglje-Voklo-Trboje</t>
  </si>
  <si>
    <t>Fekalna kanalizacija</t>
  </si>
  <si>
    <t>Gradbeno obrtniška dela - vodovod sajovčevo nas.</t>
  </si>
  <si>
    <t>Kanalizacija Sajovčevo nas.</t>
  </si>
  <si>
    <t>Vodovodno omrežje</t>
  </si>
  <si>
    <t>Tabla naselje Trboje</t>
  </si>
  <si>
    <t>Obnova vodovoda Šenčur-Voklo, Hotemaže</t>
  </si>
  <si>
    <t>Nakup zemljišč in naravnih bog</t>
  </si>
  <si>
    <t>Nakup zemljišč</t>
  </si>
  <si>
    <t>Študije o izved.projetkov</t>
  </si>
  <si>
    <t>GRADBENO STROKOVNI NADZOR</t>
  </si>
  <si>
    <t>Načrti in druga proj.dokument.</t>
  </si>
  <si>
    <t>PROJEKTNA DOKUMENTACIJA</t>
  </si>
  <si>
    <t>Inv.transferi neprofitnim org.</t>
  </si>
  <si>
    <t>Inv.transferi nepr.org.in ust.</t>
  </si>
  <si>
    <t>Inv.transferi GD</t>
  </si>
  <si>
    <t>Investicijski transferi JP in družbam, ki so v lasti države</t>
  </si>
  <si>
    <t>Inv.tran. obnova vodovoda JPK</t>
  </si>
  <si>
    <t>Inv.trans. JPK -okolska taksa</t>
  </si>
  <si>
    <t>Investicijski transferi javnim zavodom</t>
  </si>
  <si>
    <t>Inv.transferi javnim zavodom</t>
  </si>
  <si>
    <t>Investicijski transfer OŠ</t>
  </si>
  <si>
    <t>Dotacija za OS  - Knjižnica</t>
  </si>
  <si>
    <t>Investicijski transferi vrtec</t>
  </si>
  <si>
    <t>Investicijski transfer-sofin.nakupa reševalnega vozila</t>
  </si>
  <si>
    <t>ODPLAČILA KREDITOV POSLOVNIM BANKAM</t>
  </si>
  <si>
    <t>ODPLAČILA KREDITOV POSLOVNIM BANKAM-DOLGOROČNI KREDITI</t>
  </si>
  <si>
    <t>Šenčur, 07.11.2012</t>
  </si>
  <si>
    <t>OBČINA ŠENČUR</t>
  </si>
  <si>
    <t>KRANJSKA CESTA 11</t>
  </si>
  <si>
    <t>4208 ŠENČUR</t>
  </si>
  <si>
    <t>PRORAČUN 2013</t>
  </si>
  <si>
    <t>ŽUPAN</t>
  </si>
  <si>
    <t>Mirko Kozelj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</si>
</sst>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  <font>
      <b/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9" fontId="10" fillId="0" borderId="0" xfId="0" applyNumberFormat="1" applyFont="1" applyBorder="1" applyAlignment="1">
      <alignment vertical="center" wrapText="1"/>
    </xf>
    <xf numFmtId="0" fontId="7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0" borderId="0" xfId="0" applyFont="1" applyFill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 applyProtection="1">
      <alignment vertical="center"/>
      <protection locked="0"/>
    </xf>
    <xf numFmtId="3" fontId="6" fillId="0" borderId="9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quotePrefix="1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9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2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49" fontId="1" fillId="4" borderId="9" xfId="0" applyNumberFormat="1" applyFont="1" applyFill="1" applyBorder="1" applyAlignment="1">
      <alignment vertical="center"/>
    </xf>
    <xf numFmtId="49" fontId="2" fillId="0" borderId="9" xfId="0" applyNumberFormat="1" applyFont="1" applyBorder="1" applyAlignment="1" applyProtection="1">
      <alignment vertical="center"/>
      <protection locked="0"/>
    </xf>
    <xf numFmtId="2" fontId="7" fillId="0" borderId="9" xfId="0" applyNumberFormat="1" applyFont="1" applyBorder="1" applyAlignment="1">
      <alignment vertical="center"/>
    </xf>
    <xf numFmtId="2" fontId="6" fillId="0" borderId="9" xfId="0" applyNumberFormat="1" applyFont="1" applyBorder="1" applyAlignment="1" applyProtection="1">
      <alignment vertical="center"/>
      <protection locked="0"/>
    </xf>
    <xf numFmtId="49" fontId="6" fillId="0" borderId="9" xfId="0" applyNumberFormat="1" applyFont="1" applyBorder="1" applyAlignment="1" applyProtection="1">
      <alignment vertical="center"/>
      <protection locked="0"/>
    </xf>
    <xf numFmtId="49" fontId="6" fillId="0" borderId="9" xfId="0" applyNumberFormat="1" applyFont="1" applyFill="1" applyBorder="1" applyAlignment="1">
      <alignment vertical="center"/>
    </xf>
    <xf numFmtId="2" fontId="6" fillId="0" borderId="9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Continuous" vertical="center"/>
    </xf>
    <xf numFmtId="49" fontId="7" fillId="0" borderId="9" xfId="0" applyNumberFormat="1" applyFont="1" applyBorder="1" applyAlignment="1">
      <alignment vertical="center"/>
    </xf>
    <xf numFmtId="2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3" fillId="0" borderId="0" xfId="0" applyNumberFormat="1" applyFont="1" applyBorder="1" applyAlignment="1">
      <alignment vertical="center" wrapText="1"/>
    </xf>
    <xf numFmtId="0" fontId="3" fillId="0" borderId="0" xfId="0" applyFont="1" applyAlignment="1" applyProtection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J528"/>
  <sheetViews>
    <sheetView tabSelected="1" topLeftCell="A240" zoomScale="75" zoomScaleNormal="120" workbookViewId="0">
      <selection activeCell="C515" sqref="C515"/>
    </sheetView>
  </sheetViews>
  <sheetFormatPr defaultColWidth="9.109375" defaultRowHeight="13.2" outlineLevelRow="2" x14ac:dyDescent="0.25"/>
  <cols>
    <col min="1" max="1" width="9.5546875" customWidth="1"/>
    <col min="2" max="2" width="4" customWidth="1"/>
    <col min="3" max="3" width="65.33203125" customWidth="1"/>
    <col min="4" max="10" width="16.109375" customWidth="1"/>
    <col min="11" max="16384" width="9.109375" style="1"/>
  </cols>
  <sheetData>
    <row r="1" spans="1:10" ht="19.5" customHeight="1" x14ac:dyDescent="0.25">
      <c r="B1" s="81"/>
      <c r="C1" s="81"/>
    </row>
    <row r="2" spans="1:10" ht="19.5" customHeight="1" x14ac:dyDescent="0.25">
      <c r="B2" s="80"/>
      <c r="C2" s="80" t="s">
        <v>495</v>
      </c>
    </row>
    <row r="3" spans="1:10" ht="19.5" customHeight="1" x14ac:dyDescent="0.25">
      <c r="B3" s="80"/>
      <c r="C3" s="80" t="s">
        <v>496</v>
      </c>
    </row>
    <row r="4" spans="1:10" ht="19.5" customHeight="1" x14ac:dyDescent="0.25">
      <c r="B4" s="80"/>
      <c r="C4" s="80" t="s">
        <v>497</v>
      </c>
    </row>
    <row r="5" spans="1:10" ht="19.5" customHeight="1" x14ac:dyDescent="0.25">
      <c r="B5" s="80"/>
      <c r="C5" s="80"/>
    </row>
    <row r="6" spans="1:10" ht="19.5" customHeight="1" x14ac:dyDescent="0.25">
      <c r="B6" s="81"/>
      <c r="C6" s="81"/>
    </row>
    <row r="7" spans="1:10" ht="14.25" customHeight="1" x14ac:dyDescent="0.25">
      <c r="A7" s="1"/>
      <c r="B7" s="1"/>
      <c r="C7" s="12"/>
    </row>
    <row r="8" spans="1:10" ht="19.5" customHeight="1" thickBot="1" x14ac:dyDescent="0.3">
      <c r="A8" s="1"/>
      <c r="B8" s="1"/>
      <c r="C8" s="82" t="s">
        <v>498</v>
      </c>
      <c r="D8" s="6"/>
      <c r="E8" s="6"/>
      <c r="F8" s="6"/>
      <c r="G8" s="6"/>
      <c r="H8" s="6"/>
      <c r="I8" s="6"/>
      <c r="J8" s="6"/>
    </row>
    <row r="9" spans="1:10" s="15" customFormat="1" ht="51" customHeight="1" thickBot="1" x14ac:dyDescent="0.3">
      <c r="A9" s="7" t="s">
        <v>16</v>
      </c>
      <c r="B9" s="8"/>
      <c r="C9" s="9" t="s">
        <v>4</v>
      </c>
      <c r="D9" s="10" t="s">
        <v>82</v>
      </c>
      <c r="E9" s="10" t="s">
        <v>83</v>
      </c>
      <c r="F9" s="10" t="s">
        <v>84</v>
      </c>
      <c r="G9" s="10" t="s">
        <v>85</v>
      </c>
      <c r="H9" s="10" t="s">
        <v>86</v>
      </c>
      <c r="I9" s="10" t="s">
        <v>87</v>
      </c>
      <c r="J9" s="10" t="s">
        <v>88</v>
      </c>
    </row>
    <row r="10" spans="1:10" s="11" customFormat="1" ht="20.25" customHeight="1" x14ac:dyDescent="0.3">
      <c r="A10" s="13" t="s">
        <v>5</v>
      </c>
      <c r="B10" s="4"/>
      <c r="C10" s="4"/>
      <c r="D10" s="5"/>
      <c r="E10" s="5"/>
      <c r="F10" s="5"/>
      <c r="G10" s="5"/>
      <c r="H10" s="5"/>
      <c r="I10" s="5"/>
      <c r="J10" s="5"/>
    </row>
    <row r="11" spans="1:10" ht="30" customHeight="1" x14ac:dyDescent="0.25">
      <c r="A11" s="16" t="s">
        <v>17</v>
      </c>
      <c r="B11" s="17" t="s">
        <v>0</v>
      </c>
      <c r="C11" s="18" t="s">
        <v>18</v>
      </c>
      <c r="D11" s="19">
        <f>+D12+D110+D124+D128+D148</f>
        <v>7031987.4899999993</v>
      </c>
      <c r="E11" s="19">
        <f>+E12+E110+E124+E128+E148</f>
        <v>7608887</v>
      </c>
      <c r="F11" s="19">
        <f>+F12+F110+F124+F128+F148</f>
        <v>6460224.4600000009</v>
      </c>
      <c r="G11" s="19">
        <f>+G12+G110+G124+G128+G148</f>
        <v>7208842</v>
      </c>
      <c r="H11" s="59">
        <f t="shared" ref="H11:H16" si="0">IF(D11&lt;&gt;0,F11/D11*100,)</f>
        <v>91.869111957137477</v>
      </c>
      <c r="I11" s="59">
        <f t="shared" ref="I11:I16" si="1">IF(F11&lt;&gt;0,G11/F11*100,)</f>
        <v>111.58810416937122</v>
      </c>
      <c r="J11" s="59">
        <f t="shared" ref="J11:J16" si="2">IF(E11&lt;&gt;0,G11/E11*100,)</f>
        <v>94.742397935466784</v>
      </c>
    </row>
    <row r="12" spans="1:10" ht="16.8" x14ac:dyDescent="0.25">
      <c r="A12" s="16"/>
      <c r="B12" s="20" t="s">
        <v>19</v>
      </c>
      <c r="C12" s="17" t="s">
        <v>6</v>
      </c>
      <c r="D12" s="19">
        <f>+D13+D52</f>
        <v>6256579.6899999995</v>
      </c>
      <c r="E12" s="19">
        <f>+E13+E52</f>
        <v>6212976</v>
      </c>
      <c r="F12" s="19">
        <f>+F13+F52</f>
        <v>5816643.9300000006</v>
      </c>
      <c r="G12" s="19">
        <f>+G13+G52</f>
        <v>5938987</v>
      </c>
      <c r="H12" s="59">
        <f t="shared" si="0"/>
        <v>92.968430327785072</v>
      </c>
      <c r="I12" s="59">
        <f t="shared" si="1"/>
        <v>102.10332747667432</v>
      </c>
      <c r="J12" s="59">
        <f t="shared" si="2"/>
        <v>95.590052174674426</v>
      </c>
    </row>
    <row r="13" spans="1:10" ht="15.6" x14ac:dyDescent="0.25">
      <c r="A13" s="40">
        <v>70</v>
      </c>
      <c r="B13" s="41"/>
      <c r="C13" s="41" t="s">
        <v>20</v>
      </c>
      <c r="D13" s="42">
        <f>D14+D18+D35+D48</f>
        <v>5298066.3999999994</v>
      </c>
      <c r="E13" s="42">
        <f>E14+E18+E35+E48</f>
        <v>5293994</v>
      </c>
      <c r="F13" s="42">
        <f>F14+F18+F35+F48</f>
        <v>5196346.0100000007</v>
      </c>
      <c r="G13" s="42">
        <f>G14+G18+G35+G48</f>
        <v>5034637</v>
      </c>
      <c r="H13" s="60">
        <f t="shared" si="0"/>
        <v>98.080046901639463</v>
      </c>
      <c r="I13" s="60">
        <f t="shared" si="1"/>
        <v>96.888024590956732</v>
      </c>
      <c r="J13" s="60">
        <f t="shared" si="2"/>
        <v>95.10092002370989</v>
      </c>
    </row>
    <row r="14" spans="1:10" ht="15.75" customHeight="1" x14ac:dyDescent="0.25">
      <c r="A14" s="21">
        <v>700</v>
      </c>
      <c r="B14" s="22"/>
      <c r="C14" s="22" t="s">
        <v>7</v>
      </c>
      <c r="D14" s="23">
        <f t="shared" ref="D14:G15" si="3">D15</f>
        <v>4547661</v>
      </c>
      <c r="E14" s="23">
        <f t="shared" si="3"/>
        <v>4621566</v>
      </c>
      <c r="F14" s="23">
        <f t="shared" si="3"/>
        <v>4581970</v>
      </c>
      <c r="G14" s="23">
        <f t="shared" si="3"/>
        <v>4466303</v>
      </c>
      <c r="H14" s="61">
        <f t="shared" si="0"/>
        <v>100.75443178372355</v>
      </c>
      <c r="I14" s="61">
        <f t="shared" si="1"/>
        <v>97.475605471009203</v>
      </c>
      <c r="J14" s="61">
        <f t="shared" si="2"/>
        <v>96.640467754869235</v>
      </c>
    </row>
    <row r="15" spans="1:10" ht="15.75" customHeight="1" outlineLevel="1" x14ac:dyDescent="0.25">
      <c r="A15" s="21">
        <v>7000</v>
      </c>
      <c r="B15" s="22"/>
      <c r="C15" s="22" t="s">
        <v>89</v>
      </c>
      <c r="D15" s="23">
        <f t="shared" si="3"/>
        <v>4547661</v>
      </c>
      <c r="E15" s="23">
        <f t="shared" si="3"/>
        <v>4621566</v>
      </c>
      <c r="F15" s="23">
        <f t="shared" si="3"/>
        <v>4581970</v>
      </c>
      <c r="G15" s="23">
        <f t="shared" si="3"/>
        <v>4466303</v>
      </c>
      <c r="H15" s="61">
        <f t="shared" si="0"/>
        <v>100.75443178372355</v>
      </c>
      <c r="I15" s="61">
        <f t="shared" si="1"/>
        <v>97.475605471009203</v>
      </c>
      <c r="J15" s="61">
        <f t="shared" si="2"/>
        <v>96.640467754869235</v>
      </c>
    </row>
    <row r="16" spans="1:10" ht="15.75" hidden="1" customHeight="1" outlineLevel="2" x14ac:dyDescent="0.25">
      <c r="A16" s="21">
        <v>700020</v>
      </c>
      <c r="B16" s="22"/>
      <c r="C16" s="22" t="s">
        <v>90</v>
      </c>
      <c r="D16" s="23">
        <v>4547661</v>
      </c>
      <c r="E16" s="23">
        <v>4621566</v>
      </c>
      <c r="F16" s="23">
        <v>4581970</v>
      </c>
      <c r="G16" s="23">
        <v>4466303</v>
      </c>
      <c r="H16" s="61">
        <f t="shared" si="0"/>
        <v>100.75443178372355</v>
      </c>
      <c r="I16" s="61">
        <f t="shared" si="1"/>
        <v>97.475605471009203</v>
      </c>
      <c r="J16" s="61">
        <f t="shared" si="2"/>
        <v>96.640467754869235</v>
      </c>
    </row>
    <row r="17" spans="1:10" ht="15.75" customHeight="1" outlineLevel="1" collapsed="1" x14ac:dyDescent="0.25">
      <c r="A17" s="21"/>
      <c r="B17" s="22"/>
      <c r="C17" s="22"/>
      <c r="D17" s="23"/>
      <c r="E17" s="23"/>
      <c r="F17" s="23"/>
      <c r="G17" s="23"/>
      <c r="H17" s="62"/>
      <c r="I17" s="62"/>
      <c r="J17" s="62"/>
    </row>
    <row r="18" spans="1:10" ht="13.8" x14ac:dyDescent="0.25">
      <c r="A18" s="21">
        <v>703</v>
      </c>
      <c r="B18" s="22"/>
      <c r="C18" s="22" t="s">
        <v>8</v>
      </c>
      <c r="D18" s="23">
        <f>D19+D24+D27+D30</f>
        <v>535299.17999999993</v>
      </c>
      <c r="E18" s="23">
        <f>E19+E24+E27+E30</f>
        <v>460300</v>
      </c>
      <c r="F18" s="23">
        <f>F19+F24+F27+F30</f>
        <v>400575.53</v>
      </c>
      <c r="G18" s="23">
        <f>G19+G24+G27+G30</f>
        <v>378900</v>
      </c>
      <c r="H18" s="61">
        <f t="shared" ref="H18:H25" si="4">IF(D18&lt;&gt;0,F18/D18*100,)</f>
        <v>74.832083620976235</v>
      </c>
      <c r="I18" s="61">
        <f t="shared" ref="I18:I25" si="5">IF(F18&lt;&gt;0,G18/F18*100,)</f>
        <v>94.588903121466245</v>
      </c>
      <c r="J18" s="61">
        <f t="shared" ref="J18:J25" si="6">IF(E18&lt;&gt;0,G18/E18*100,)</f>
        <v>82.315880947208342</v>
      </c>
    </row>
    <row r="19" spans="1:10" ht="13.8" outlineLevel="1" x14ac:dyDescent="0.25">
      <c r="A19" s="21">
        <v>7030</v>
      </c>
      <c r="B19" s="22"/>
      <c r="C19" s="22" t="s">
        <v>91</v>
      </c>
      <c r="D19" s="23">
        <f>D20+D21+D22+D23</f>
        <v>362558.88999999996</v>
      </c>
      <c r="E19" s="23">
        <f>E20+E21+E22+E23</f>
        <v>273600</v>
      </c>
      <c r="F19" s="23">
        <f>F20+F21+F22+F23</f>
        <v>294200</v>
      </c>
      <c r="G19" s="23">
        <f>G20+G21+G22+G23</f>
        <v>273300</v>
      </c>
      <c r="H19" s="61">
        <f t="shared" si="4"/>
        <v>81.145438193502855</v>
      </c>
      <c r="I19" s="61">
        <f t="shared" si="5"/>
        <v>92.895989123045553</v>
      </c>
      <c r="J19" s="61">
        <f t="shared" si="6"/>
        <v>99.890350877192986</v>
      </c>
    </row>
    <row r="20" spans="1:10" ht="13.8" hidden="1" outlineLevel="2" x14ac:dyDescent="0.25">
      <c r="A20" s="21">
        <v>703000</v>
      </c>
      <c r="B20" s="22"/>
      <c r="C20" s="22" t="s">
        <v>92</v>
      </c>
      <c r="D20" s="23">
        <v>38578.460000000006</v>
      </c>
      <c r="E20" s="23">
        <v>22300</v>
      </c>
      <c r="F20" s="23">
        <v>22300</v>
      </c>
      <c r="G20" s="23">
        <v>22000</v>
      </c>
      <c r="H20" s="61">
        <f t="shared" si="4"/>
        <v>57.804277309151267</v>
      </c>
      <c r="I20" s="61">
        <f t="shared" si="5"/>
        <v>98.654708520179369</v>
      </c>
      <c r="J20" s="61">
        <f t="shared" si="6"/>
        <v>98.654708520179369</v>
      </c>
    </row>
    <row r="21" spans="1:10" ht="13.8" hidden="1" outlineLevel="2" x14ac:dyDescent="0.25">
      <c r="A21" s="21">
        <v>703003</v>
      </c>
      <c r="B21" s="22"/>
      <c r="C21" s="22" t="s">
        <v>93</v>
      </c>
      <c r="D21" s="23">
        <v>142659.09</v>
      </c>
      <c r="E21" s="23">
        <v>100000</v>
      </c>
      <c r="F21" s="23">
        <v>160000</v>
      </c>
      <c r="G21" s="23">
        <v>150000</v>
      </c>
      <c r="H21" s="61">
        <f t="shared" si="4"/>
        <v>112.15548900529227</v>
      </c>
      <c r="I21" s="61">
        <f t="shared" si="5"/>
        <v>93.75</v>
      </c>
      <c r="J21" s="61">
        <f t="shared" si="6"/>
        <v>150</v>
      </c>
    </row>
    <row r="22" spans="1:10" ht="13.8" hidden="1" outlineLevel="2" x14ac:dyDescent="0.25">
      <c r="A22" s="21">
        <v>703004</v>
      </c>
      <c r="B22" s="22"/>
      <c r="C22" s="22" t="s">
        <v>94</v>
      </c>
      <c r="D22" s="23">
        <v>179206.41999999995</v>
      </c>
      <c r="E22" s="23">
        <v>150000</v>
      </c>
      <c r="F22" s="23">
        <v>110000</v>
      </c>
      <c r="G22" s="23">
        <v>100000</v>
      </c>
      <c r="H22" s="61">
        <f t="shared" si="4"/>
        <v>61.381729516163553</v>
      </c>
      <c r="I22" s="61">
        <f t="shared" si="5"/>
        <v>90.909090909090907</v>
      </c>
      <c r="J22" s="61">
        <f t="shared" si="6"/>
        <v>66.666666666666657</v>
      </c>
    </row>
    <row r="23" spans="1:10" ht="13.8" hidden="1" outlineLevel="2" x14ac:dyDescent="0.25">
      <c r="A23" s="21">
        <v>703005</v>
      </c>
      <c r="B23" s="22"/>
      <c r="C23" s="22" t="s">
        <v>95</v>
      </c>
      <c r="D23" s="23">
        <v>2114.9200000000005</v>
      </c>
      <c r="E23" s="23">
        <v>1300</v>
      </c>
      <c r="F23" s="23">
        <v>1900</v>
      </c>
      <c r="G23" s="23">
        <v>1300</v>
      </c>
      <c r="H23" s="61">
        <f t="shared" si="4"/>
        <v>89.837913490817598</v>
      </c>
      <c r="I23" s="61">
        <f t="shared" si="5"/>
        <v>68.421052631578945</v>
      </c>
      <c r="J23" s="61">
        <f t="shared" si="6"/>
        <v>100</v>
      </c>
    </row>
    <row r="24" spans="1:10" ht="13.8" outlineLevel="1" collapsed="1" x14ac:dyDescent="0.25">
      <c r="A24" s="21">
        <v>7031</v>
      </c>
      <c r="B24" s="22"/>
      <c r="C24" s="22" t="s">
        <v>96</v>
      </c>
      <c r="D24" s="23">
        <f>D25+D26</f>
        <v>112.92</v>
      </c>
      <c r="E24" s="23">
        <f>E25+E26</f>
        <v>200</v>
      </c>
      <c r="F24" s="23">
        <f>F25+F26</f>
        <v>750.62</v>
      </c>
      <c r="G24" s="23">
        <f>G25+G26</f>
        <v>600</v>
      </c>
      <c r="H24" s="61">
        <f t="shared" si="4"/>
        <v>664.73609635139917</v>
      </c>
      <c r="I24" s="61">
        <f t="shared" si="5"/>
        <v>79.933921291732162</v>
      </c>
      <c r="J24" s="61">
        <f t="shared" si="6"/>
        <v>300</v>
      </c>
    </row>
    <row r="25" spans="1:10" ht="13.8" hidden="1" outlineLevel="2" x14ac:dyDescent="0.25">
      <c r="A25" s="21">
        <v>703100</v>
      </c>
      <c r="B25" s="22"/>
      <c r="C25" s="22" t="s">
        <v>97</v>
      </c>
      <c r="D25" s="23">
        <v>112.92</v>
      </c>
      <c r="E25" s="23">
        <v>200</v>
      </c>
      <c r="F25" s="23">
        <v>750</v>
      </c>
      <c r="G25" s="23">
        <v>600</v>
      </c>
      <c r="H25" s="61">
        <f t="shared" si="4"/>
        <v>664.18703506907548</v>
      </c>
      <c r="I25" s="61">
        <f t="shared" si="5"/>
        <v>80</v>
      </c>
      <c r="J25" s="61">
        <f t="shared" si="6"/>
        <v>300</v>
      </c>
    </row>
    <row r="26" spans="1:10" ht="13.8" hidden="1" outlineLevel="2" x14ac:dyDescent="0.25">
      <c r="A26" s="21">
        <v>703101</v>
      </c>
      <c r="B26" s="22"/>
      <c r="C26" s="22" t="s">
        <v>98</v>
      </c>
      <c r="D26" s="23">
        <v>0</v>
      </c>
      <c r="E26" s="23">
        <v>0</v>
      </c>
      <c r="F26" s="23">
        <v>0.62</v>
      </c>
      <c r="G26" s="23">
        <v>0</v>
      </c>
      <c r="H26" s="62"/>
      <c r="I26" s="62"/>
      <c r="J26" s="62"/>
    </row>
    <row r="27" spans="1:10" ht="13.8" outlineLevel="1" collapsed="1" x14ac:dyDescent="0.25">
      <c r="A27" s="21">
        <v>7032</v>
      </c>
      <c r="B27" s="22"/>
      <c r="C27" s="22" t="s">
        <v>99</v>
      </c>
      <c r="D27" s="23">
        <f>D28+D29</f>
        <v>56866.94000000001</v>
      </c>
      <c r="E27" s="23">
        <f>E28+E29</f>
        <v>65000</v>
      </c>
      <c r="F27" s="23">
        <f>F28+F29</f>
        <v>15600</v>
      </c>
      <c r="G27" s="23">
        <f>G28+G29</f>
        <v>15000</v>
      </c>
      <c r="H27" s="61">
        <f>IF(D27&lt;&gt;0,F27/D27*100,)</f>
        <v>27.432458999903979</v>
      </c>
      <c r="I27" s="61">
        <f>IF(F27&lt;&gt;0,G27/F27*100,)</f>
        <v>96.15384615384616</v>
      </c>
      <c r="J27" s="61">
        <f>IF(E27&lt;&gt;0,G27/E27*100,)</f>
        <v>23.076923076923077</v>
      </c>
    </row>
    <row r="28" spans="1:10" ht="13.8" hidden="1" outlineLevel="2" x14ac:dyDescent="0.25">
      <c r="A28" s="21">
        <v>703200</v>
      </c>
      <c r="B28" s="22"/>
      <c r="C28" s="22" t="s">
        <v>100</v>
      </c>
      <c r="D28" s="23">
        <v>56690.360000000008</v>
      </c>
      <c r="E28" s="23">
        <v>65000</v>
      </c>
      <c r="F28" s="23">
        <v>15000</v>
      </c>
      <c r="G28" s="23">
        <v>15000</v>
      </c>
      <c r="H28" s="61">
        <f>IF(D28&lt;&gt;0,F28/D28*100,)</f>
        <v>26.459525040941699</v>
      </c>
      <c r="I28" s="61">
        <f>IF(F28&lt;&gt;0,G28/F28*100,)</f>
        <v>100</v>
      </c>
      <c r="J28" s="61">
        <f>IF(E28&lt;&gt;0,G28/E28*100,)</f>
        <v>23.076923076923077</v>
      </c>
    </row>
    <row r="29" spans="1:10" ht="13.8" hidden="1" outlineLevel="2" x14ac:dyDescent="0.25">
      <c r="A29" s="21">
        <v>703201</v>
      </c>
      <c r="B29" s="22"/>
      <c r="C29" s="22" t="s">
        <v>101</v>
      </c>
      <c r="D29" s="23">
        <v>176.58</v>
      </c>
      <c r="E29" s="23">
        <v>0</v>
      </c>
      <c r="F29" s="23">
        <v>600</v>
      </c>
      <c r="G29" s="23">
        <v>0</v>
      </c>
      <c r="H29" s="62"/>
      <c r="I29" s="62"/>
      <c r="J29" s="62"/>
    </row>
    <row r="30" spans="1:10" ht="13.8" outlineLevel="1" collapsed="1" x14ac:dyDescent="0.25">
      <c r="A30" s="21">
        <v>7033</v>
      </c>
      <c r="B30" s="22"/>
      <c r="C30" s="22" t="s">
        <v>102</v>
      </c>
      <c r="D30" s="23">
        <f>D31+D32+D33</f>
        <v>115760.43000000002</v>
      </c>
      <c r="E30" s="23">
        <f>E31+E32+E33</f>
        <v>121500</v>
      </c>
      <c r="F30" s="23">
        <f>F31+F32+F33</f>
        <v>90024.91</v>
      </c>
      <c r="G30" s="23">
        <f>G31+G32+G33</f>
        <v>90000</v>
      </c>
      <c r="H30" s="61">
        <f>IF(D30&lt;&gt;0,F30/D30*100,)</f>
        <v>77.768292671338543</v>
      </c>
      <c r="I30" s="61">
        <f>IF(F30&lt;&gt;0,G30/F30*100,)</f>
        <v>99.97232988069635</v>
      </c>
      <c r="J30" s="61">
        <f>IF(E30&lt;&gt;0,G30/E30*100,)</f>
        <v>74.074074074074076</v>
      </c>
    </row>
    <row r="31" spans="1:10" ht="13.8" hidden="1" outlineLevel="2" x14ac:dyDescent="0.25">
      <c r="A31" s="21">
        <v>703300</v>
      </c>
      <c r="B31" s="22"/>
      <c r="C31" s="22" t="s">
        <v>103</v>
      </c>
      <c r="D31" s="23">
        <v>12274.32</v>
      </c>
      <c r="E31" s="23">
        <v>15500</v>
      </c>
      <c r="F31" s="23">
        <v>10000</v>
      </c>
      <c r="G31" s="23">
        <v>10000</v>
      </c>
      <c r="H31" s="61">
        <f>IF(D31&lt;&gt;0,F31/D31*100,)</f>
        <v>81.470908368039943</v>
      </c>
      <c r="I31" s="61">
        <f>IF(F31&lt;&gt;0,G31/F31*100,)</f>
        <v>100</v>
      </c>
      <c r="J31" s="61">
        <f>IF(E31&lt;&gt;0,G31/E31*100,)</f>
        <v>64.516129032258064</v>
      </c>
    </row>
    <row r="32" spans="1:10" ht="13.8" hidden="1" outlineLevel="2" x14ac:dyDescent="0.25">
      <c r="A32" s="21">
        <v>703301</v>
      </c>
      <c r="B32" s="22"/>
      <c r="C32" s="22" t="s">
        <v>104</v>
      </c>
      <c r="D32" s="23">
        <v>103485.95000000001</v>
      </c>
      <c r="E32" s="23">
        <v>106000</v>
      </c>
      <c r="F32" s="23">
        <v>80000</v>
      </c>
      <c r="G32" s="23">
        <v>80000</v>
      </c>
      <c r="H32" s="61">
        <f>IF(D32&lt;&gt;0,F32/D32*100,)</f>
        <v>77.305180075169616</v>
      </c>
      <c r="I32" s="61">
        <f>IF(F32&lt;&gt;0,G32/F32*100,)</f>
        <v>100</v>
      </c>
      <c r="J32" s="61">
        <f>IF(E32&lt;&gt;0,G32/E32*100,)</f>
        <v>75.471698113207552</v>
      </c>
    </row>
    <row r="33" spans="1:10" ht="13.8" hidden="1" outlineLevel="2" x14ac:dyDescent="0.25">
      <c r="A33" s="21">
        <v>703303</v>
      </c>
      <c r="B33" s="22"/>
      <c r="C33" s="22" t="s">
        <v>105</v>
      </c>
      <c r="D33" s="23">
        <v>0.16</v>
      </c>
      <c r="E33" s="23">
        <v>0</v>
      </c>
      <c r="F33" s="23">
        <v>24.91</v>
      </c>
      <c r="G33" s="23">
        <v>0</v>
      </c>
      <c r="H33" s="62"/>
      <c r="I33" s="62"/>
      <c r="J33" s="62"/>
    </row>
    <row r="34" spans="1:10" ht="13.8" outlineLevel="1" collapsed="1" x14ac:dyDescent="0.25">
      <c r="A34" s="21"/>
      <c r="B34" s="22"/>
      <c r="C34" s="22"/>
      <c r="D34" s="23"/>
      <c r="E34" s="23"/>
      <c r="F34" s="23"/>
      <c r="G34" s="23"/>
      <c r="H34" s="62"/>
      <c r="I34" s="62"/>
      <c r="J34" s="62"/>
    </row>
    <row r="35" spans="1:10" ht="13.8" x14ac:dyDescent="0.25">
      <c r="A35" s="21">
        <v>704</v>
      </c>
      <c r="B35" s="22"/>
      <c r="C35" s="22" t="s">
        <v>9</v>
      </c>
      <c r="D35" s="23">
        <f>D36+D39</f>
        <v>215106.22</v>
      </c>
      <c r="E35" s="23">
        <f>E36+E39</f>
        <v>207300</v>
      </c>
      <c r="F35" s="23">
        <f>F36+F39</f>
        <v>209300.48000000001</v>
      </c>
      <c r="G35" s="23">
        <f>G36+G39</f>
        <v>184934</v>
      </c>
      <c r="H35" s="61">
        <f>IF(D35&lt;&gt;0,F35/D35*100,)</f>
        <v>97.300989250798992</v>
      </c>
      <c r="I35" s="61">
        <f>IF(F35&lt;&gt;0,G35/F35*100,)</f>
        <v>88.358134677952009</v>
      </c>
      <c r="J35" s="61">
        <f>IF(E35&lt;&gt;0,G35/E35*100,)</f>
        <v>89.210805595754948</v>
      </c>
    </row>
    <row r="36" spans="1:10" ht="13.8" outlineLevel="1" x14ac:dyDescent="0.25">
      <c r="A36" s="21">
        <v>7044</v>
      </c>
      <c r="B36" s="22"/>
      <c r="C36" s="22" t="s">
        <v>106</v>
      </c>
      <c r="D36" s="23">
        <f>D37+D38</f>
        <v>2589.6</v>
      </c>
      <c r="E36" s="23">
        <f>E37+E38</f>
        <v>2800</v>
      </c>
      <c r="F36" s="23">
        <f>F37+F38</f>
        <v>35000.480000000003</v>
      </c>
      <c r="G36" s="23">
        <f>G37+G38</f>
        <v>2800</v>
      </c>
      <c r="H36" s="61">
        <f>IF(D36&lt;&gt;0,F36/D36*100,)</f>
        <v>1351.578622181032</v>
      </c>
      <c r="I36" s="61">
        <f>IF(F36&lt;&gt;0,G36/F36*100,)</f>
        <v>7.9998902872189177</v>
      </c>
      <c r="J36" s="61">
        <f>IF(E36&lt;&gt;0,G36/E36*100,)</f>
        <v>100</v>
      </c>
    </row>
    <row r="37" spans="1:10" ht="13.8" hidden="1" outlineLevel="2" x14ac:dyDescent="0.25">
      <c r="A37" s="21">
        <v>704403</v>
      </c>
      <c r="B37" s="22"/>
      <c r="C37" s="22" t="s">
        <v>107</v>
      </c>
      <c r="D37" s="23">
        <v>2589.6</v>
      </c>
      <c r="E37" s="23">
        <v>2800</v>
      </c>
      <c r="F37" s="23">
        <v>35000</v>
      </c>
      <c r="G37" s="23">
        <v>2800</v>
      </c>
      <c r="H37" s="61">
        <f>IF(D37&lt;&gt;0,F37/D37*100,)</f>
        <v>1351.5600864998455</v>
      </c>
      <c r="I37" s="61">
        <f>IF(F37&lt;&gt;0,G37/F37*100,)</f>
        <v>8</v>
      </c>
      <c r="J37" s="61">
        <f>IF(E37&lt;&gt;0,G37/E37*100,)</f>
        <v>100</v>
      </c>
    </row>
    <row r="38" spans="1:10" ht="13.8" hidden="1" outlineLevel="2" x14ac:dyDescent="0.25">
      <c r="A38" s="21">
        <v>704405</v>
      </c>
      <c r="B38" s="22"/>
      <c r="C38" s="22" t="s">
        <v>108</v>
      </c>
      <c r="D38" s="23">
        <v>0</v>
      </c>
      <c r="E38" s="23">
        <v>0</v>
      </c>
      <c r="F38" s="23">
        <v>0.48</v>
      </c>
      <c r="G38" s="23">
        <v>0</v>
      </c>
      <c r="H38" s="62"/>
      <c r="I38" s="62"/>
      <c r="J38" s="62"/>
    </row>
    <row r="39" spans="1:10" ht="13.8" outlineLevel="1" collapsed="1" x14ac:dyDescent="0.25">
      <c r="A39" s="21">
        <v>7047</v>
      </c>
      <c r="B39" s="22"/>
      <c r="C39" s="22" t="s">
        <v>109</v>
      </c>
      <c r="D39" s="23">
        <f>D40+D41+D42+D43+D44+D45+D46</f>
        <v>212516.62</v>
      </c>
      <c r="E39" s="23">
        <f>E40+E41+E42+E43+E44+E45+E46</f>
        <v>204500</v>
      </c>
      <c r="F39" s="23">
        <f>F40+F41+F42+F43+F44+F45+F46</f>
        <v>174300</v>
      </c>
      <c r="G39" s="23">
        <f>G40+G41+G42+G43+G44+G45+G46</f>
        <v>182134</v>
      </c>
      <c r="H39" s="61">
        <f t="shared" ref="H39:H44" si="7">IF(D39&lt;&gt;0,F39/D39*100,)</f>
        <v>82.01711470848727</v>
      </c>
      <c r="I39" s="61">
        <f t="shared" ref="I39:I44" si="8">IF(F39&lt;&gt;0,G39/F39*100,)</f>
        <v>104.49454962707976</v>
      </c>
      <c r="J39" s="61">
        <f t="shared" ref="J39:J44" si="9">IF(E39&lt;&gt;0,G39/E39*100,)</f>
        <v>89.063080684596571</v>
      </c>
    </row>
    <row r="40" spans="1:10" ht="13.8" hidden="1" outlineLevel="2" x14ac:dyDescent="0.25">
      <c r="A40" s="21">
        <v>704700</v>
      </c>
      <c r="B40" s="22"/>
      <c r="C40" s="22" t="s">
        <v>110</v>
      </c>
      <c r="D40" s="23">
        <v>162286.01</v>
      </c>
      <c r="E40" s="23">
        <v>150000</v>
      </c>
      <c r="F40" s="23">
        <v>140000</v>
      </c>
      <c r="G40" s="23">
        <v>140000</v>
      </c>
      <c r="H40" s="61">
        <f t="shared" si="7"/>
        <v>86.267448438716315</v>
      </c>
      <c r="I40" s="61">
        <f t="shared" si="8"/>
        <v>100</v>
      </c>
      <c r="J40" s="61">
        <f t="shared" si="9"/>
        <v>93.333333333333329</v>
      </c>
    </row>
    <row r="41" spans="1:10" ht="13.8" hidden="1" outlineLevel="2" x14ac:dyDescent="0.25">
      <c r="A41" s="21">
        <v>704704</v>
      </c>
      <c r="B41" s="22"/>
      <c r="C41" s="22" t="s">
        <v>111</v>
      </c>
      <c r="D41" s="23">
        <v>1578.12</v>
      </c>
      <c r="E41" s="23">
        <v>1500</v>
      </c>
      <c r="F41" s="23">
        <v>1100</v>
      </c>
      <c r="G41" s="23">
        <v>1100</v>
      </c>
      <c r="H41" s="61">
        <f t="shared" si="7"/>
        <v>69.703191138823414</v>
      </c>
      <c r="I41" s="61">
        <f t="shared" si="8"/>
        <v>100</v>
      </c>
      <c r="J41" s="61">
        <f t="shared" si="9"/>
        <v>73.333333333333329</v>
      </c>
    </row>
    <row r="42" spans="1:10" ht="13.8" hidden="1" outlineLevel="2" x14ac:dyDescent="0.25">
      <c r="A42" s="21">
        <v>704706</v>
      </c>
      <c r="B42" s="22"/>
      <c r="C42" s="22" t="s">
        <v>112</v>
      </c>
      <c r="D42" s="23">
        <v>2774.2600000000011</v>
      </c>
      <c r="E42" s="23">
        <v>6100</v>
      </c>
      <c r="F42" s="23">
        <v>2800</v>
      </c>
      <c r="G42" s="23">
        <v>2400</v>
      </c>
      <c r="H42" s="61">
        <f t="shared" si="7"/>
        <v>100.92781498489683</v>
      </c>
      <c r="I42" s="61">
        <f t="shared" si="8"/>
        <v>85.714285714285708</v>
      </c>
      <c r="J42" s="61">
        <f t="shared" si="9"/>
        <v>39.344262295081968</v>
      </c>
    </row>
    <row r="43" spans="1:10" ht="13.8" hidden="1" outlineLevel="2" x14ac:dyDescent="0.25">
      <c r="A43" s="21">
        <v>704707</v>
      </c>
      <c r="B43" s="22"/>
      <c r="C43" s="22" t="s">
        <v>113</v>
      </c>
      <c r="D43" s="23">
        <v>2916.55</v>
      </c>
      <c r="E43" s="23">
        <v>5900</v>
      </c>
      <c r="F43" s="23">
        <v>2800</v>
      </c>
      <c r="G43" s="23">
        <v>2800</v>
      </c>
      <c r="H43" s="61">
        <f t="shared" si="7"/>
        <v>96.003840153606134</v>
      </c>
      <c r="I43" s="61">
        <f t="shared" si="8"/>
        <v>100</v>
      </c>
      <c r="J43" s="61">
        <f t="shared" si="9"/>
        <v>47.457627118644069</v>
      </c>
    </row>
    <row r="44" spans="1:10" ht="13.8" hidden="1" outlineLevel="2" x14ac:dyDescent="0.25">
      <c r="A44" s="21">
        <v>704708</v>
      </c>
      <c r="B44" s="22"/>
      <c r="C44" s="22" t="s">
        <v>114</v>
      </c>
      <c r="D44" s="23">
        <v>3939.2800000000034</v>
      </c>
      <c r="E44" s="23">
        <v>3000</v>
      </c>
      <c r="F44" s="23">
        <v>3000</v>
      </c>
      <c r="G44" s="23">
        <v>3000</v>
      </c>
      <c r="H44" s="61">
        <f t="shared" si="7"/>
        <v>76.156048821104292</v>
      </c>
      <c r="I44" s="61">
        <f t="shared" si="8"/>
        <v>100</v>
      </c>
      <c r="J44" s="61">
        <f t="shared" si="9"/>
        <v>100</v>
      </c>
    </row>
    <row r="45" spans="1:10" ht="13.8" hidden="1" outlineLevel="2" x14ac:dyDescent="0.25">
      <c r="A45" s="21">
        <v>70471500</v>
      </c>
      <c r="B45" s="22"/>
      <c r="C45" s="22" t="s">
        <v>115</v>
      </c>
      <c r="D45" s="23">
        <v>225</v>
      </c>
      <c r="E45" s="23">
        <v>0</v>
      </c>
      <c r="F45" s="23">
        <v>600</v>
      </c>
      <c r="G45" s="23">
        <v>0</v>
      </c>
      <c r="H45" s="62"/>
      <c r="I45" s="62"/>
      <c r="J45" s="62"/>
    </row>
    <row r="46" spans="1:10" ht="13.8" hidden="1" outlineLevel="2" x14ac:dyDescent="0.25">
      <c r="A46" s="21">
        <v>704719</v>
      </c>
      <c r="B46" s="22"/>
      <c r="C46" s="22" t="s">
        <v>116</v>
      </c>
      <c r="D46" s="23">
        <v>38797.400000000009</v>
      </c>
      <c r="E46" s="23">
        <v>38000</v>
      </c>
      <c r="F46" s="23">
        <v>24000</v>
      </c>
      <c r="G46" s="23">
        <v>32834</v>
      </c>
      <c r="H46" s="61">
        <f>IF(D46&lt;&gt;0,F46/D46*100,)</f>
        <v>61.859815348451178</v>
      </c>
      <c r="I46" s="61">
        <f>IF(F46&lt;&gt;0,G46/F46*100,)</f>
        <v>136.80833333333334</v>
      </c>
      <c r="J46" s="61">
        <f>IF(E46&lt;&gt;0,G46/E46*100,)</f>
        <v>86.405263157894737</v>
      </c>
    </row>
    <row r="47" spans="1:10" ht="13.8" outlineLevel="1" collapsed="1" x14ac:dyDescent="0.25">
      <c r="A47" s="21"/>
      <c r="B47" s="22"/>
      <c r="C47" s="22"/>
      <c r="D47" s="23"/>
      <c r="E47" s="23"/>
      <c r="F47" s="23"/>
      <c r="G47" s="23"/>
      <c r="H47" s="62"/>
      <c r="I47" s="62"/>
      <c r="J47" s="62"/>
    </row>
    <row r="48" spans="1:10" ht="13.8" x14ac:dyDescent="0.25">
      <c r="A48" s="21">
        <v>706</v>
      </c>
      <c r="B48" s="22"/>
      <c r="C48" s="22" t="s">
        <v>21</v>
      </c>
      <c r="D48" s="23">
        <f t="shared" ref="D48:G49" si="10">D49</f>
        <v>-9.0949470177292824E-12</v>
      </c>
      <c r="E48" s="23">
        <f t="shared" si="10"/>
        <v>4828</v>
      </c>
      <c r="F48" s="23">
        <f t="shared" si="10"/>
        <v>4500</v>
      </c>
      <c r="G48" s="23">
        <f t="shared" si="10"/>
        <v>4500</v>
      </c>
      <c r="H48" s="61">
        <f>IF(D48&lt;&gt;0,F48/D48*100,)</f>
        <v>-4.947802324992E+16</v>
      </c>
      <c r="I48" s="61">
        <f>IF(F48&lt;&gt;0,G48/F48*100,)</f>
        <v>100</v>
      </c>
      <c r="J48" s="61">
        <f>IF(E48&lt;&gt;0,G48/E48*100,)</f>
        <v>93.206296603148303</v>
      </c>
    </row>
    <row r="49" spans="1:10" ht="13.8" outlineLevel="1" x14ac:dyDescent="0.25">
      <c r="A49" s="21">
        <v>7060</v>
      </c>
      <c r="B49" s="22"/>
      <c r="C49" s="22" t="s">
        <v>21</v>
      </c>
      <c r="D49" s="23">
        <f t="shared" si="10"/>
        <v>-9.0949470177292824E-12</v>
      </c>
      <c r="E49" s="23">
        <f t="shared" si="10"/>
        <v>4828</v>
      </c>
      <c r="F49" s="23">
        <f t="shared" si="10"/>
        <v>4500</v>
      </c>
      <c r="G49" s="23">
        <f t="shared" si="10"/>
        <v>4500</v>
      </c>
      <c r="H49" s="61">
        <f>IF(D49&lt;&gt;0,F49/D49*100,)</f>
        <v>-4.947802324992E+16</v>
      </c>
      <c r="I49" s="61">
        <f>IF(F49&lt;&gt;0,G49/F49*100,)</f>
        <v>100</v>
      </c>
      <c r="J49" s="61">
        <f>IF(E49&lt;&gt;0,G49/E49*100,)</f>
        <v>93.206296603148303</v>
      </c>
    </row>
    <row r="50" spans="1:10" ht="13.8" hidden="1" outlineLevel="2" x14ac:dyDescent="0.25">
      <c r="A50" s="21">
        <v>706099</v>
      </c>
      <c r="B50" s="22"/>
      <c r="C50" s="22" t="s">
        <v>117</v>
      </c>
      <c r="D50" s="23">
        <v>-9.0949470177292824E-12</v>
      </c>
      <c r="E50" s="23">
        <v>4828</v>
      </c>
      <c r="F50" s="23">
        <v>4500</v>
      </c>
      <c r="G50" s="23">
        <v>4500</v>
      </c>
      <c r="H50" s="61">
        <f>IF(D50&lt;&gt;0,F50/D50*100,)</f>
        <v>-4.947802324992E+16</v>
      </c>
      <c r="I50" s="61">
        <f>IF(F50&lt;&gt;0,G50/F50*100,)</f>
        <v>100</v>
      </c>
      <c r="J50" s="61">
        <f>IF(E50&lt;&gt;0,G50/E50*100,)</f>
        <v>93.206296603148303</v>
      </c>
    </row>
    <row r="51" spans="1:10" ht="13.8" outlineLevel="1" collapsed="1" x14ac:dyDescent="0.25">
      <c r="A51" s="21"/>
      <c r="B51" s="22"/>
      <c r="C51" s="22"/>
      <c r="D51" s="23"/>
      <c r="E51" s="23"/>
      <c r="F51" s="23"/>
      <c r="G51" s="23"/>
      <c r="H51" s="62"/>
      <c r="I51" s="62"/>
      <c r="J51" s="62"/>
    </row>
    <row r="52" spans="1:10" ht="15.6" x14ac:dyDescent="0.25">
      <c r="A52" s="40">
        <v>71</v>
      </c>
      <c r="B52" s="41"/>
      <c r="C52" s="41" t="s">
        <v>22</v>
      </c>
      <c r="D52" s="42">
        <f>+D53+D78+D82+D89+D98</f>
        <v>958513.29000000027</v>
      </c>
      <c r="E52" s="42">
        <f>+E53+E78+E82+E89+E98</f>
        <v>918982</v>
      </c>
      <c r="F52" s="42">
        <f>+F53+F78+F82+F89+F98</f>
        <v>620297.91999999993</v>
      </c>
      <c r="G52" s="42">
        <f>+G53+G78+G82+G89+G98</f>
        <v>904350</v>
      </c>
      <c r="H52" s="60">
        <f t="shared" ref="H52:H61" si="11">IF(D52&lt;&gt;0,F52/D52*100,)</f>
        <v>64.71458731678095</v>
      </c>
      <c r="I52" s="60">
        <f>IF(F52&lt;&gt;0,G52/F52*100,)</f>
        <v>145.79284741112787</v>
      </c>
      <c r="J52" s="60">
        <f>IF(E52&lt;&gt;0,G52/E52*100,)</f>
        <v>98.40780341725953</v>
      </c>
    </row>
    <row r="53" spans="1:10" ht="13.8" x14ac:dyDescent="0.25">
      <c r="A53" s="21">
        <v>710</v>
      </c>
      <c r="B53" s="22"/>
      <c r="C53" s="22" t="s">
        <v>23</v>
      </c>
      <c r="D53" s="23">
        <f>D54+D57+D67</f>
        <v>521750.68000000028</v>
      </c>
      <c r="E53" s="23">
        <f>E54+E57+E67</f>
        <v>476382</v>
      </c>
      <c r="F53" s="23">
        <f>F54+F57+F67</f>
        <v>440533.38</v>
      </c>
      <c r="G53" s="23">
        <f>G54+G57+G67</f>
        <v>395500</v>
      </c>
      <c r="H53" s="61">
        <f t="shared" si="11"/>
        <v>84.433695419429029</v>
      </c>
      <c r="I53" s="61">
        <f>IF(F53&lt;&gt;0,G53/F53*100,)</f>
        <v>89.777532862549478</v>
      </c>
      <c r="J53" s="61">
        <f>IF(E53&lt;&gt;0,G53/E53*100,)</f>
        <v>83.02160870897724</v>
      </c>
    </row>
    <row r="54" spans="1:10" ht="13.8" outlineLevel="1" x14ac:dyDescent="0.25">
      <c r="A54" s="21">
        <v>7100</v>
      </c>
      <c r="B54" s="22"/>
      <c r="C54" s="22" t="s">
        <v>118</v>
      </c>
      <c r="D54" s="23">
        <f>D55+D56</f>
        <v>25274.55</v>
      </c>
      <c r="E54" s="23">
        <f>E55+E56</f>
        <v>25274</v>
      </c>
      <c r="F54" s="23">
        <f>F55+F56</f>
        <v>31572.14</v>
      </c>
      <c r="G54" s="23">
        <f>G55+G56</f>
        <v>20000</v>
      </c>
      <c r="H54" s="61">
        <f t="shared" si="11"/>
        <v>124.91672453119837</v>
      </c>
      <c r="I54" s="61">
        <f>IF(F54&lt;&gt;0,G54/F54*100,)</f>
        <v>63.346988832559333</v>
      </c>
      <c r="J54" s="61">
        <f>IF(E54&lt;&gt;0,G54/E54*100,)</f>
        <v>79.132705547202661</v>
      </c>
    </row>
    <row r="55" spans="1:10" ht="13.8" hidden="1" outlineLevel="2" x14ac:dyDescent="0.25">
      <c r="A55" s="21">
        <v>710004</v>
      </c>
      <c r="B55" s="22"/>
      <c r="C55" s="22" t="s">
        <v>119</v>
      </c>
      <c r="D55" s="23">
        <v>11554.55</v>
      </c>
      <c r="E55" s="23">
        <v>11554</v>
      </c>
      <c r="F55" s="23">
        <v>31572.14</v>
      </c>
      <c r="G55" s="23">
        <v>20000</v>
      </c>
      <c r="H55" s="61">
        <f t="shared" si="11"/>
        <v>273.24421980951229</v>
      </c>
      <c r="I55" s="61">
        <f>IF(F55&lt;&gt;0,G55/F55*100,)</f>
        <v>63.346988832559333</v>
      </c>
      <c r="J55" s="61">
        <f>IF(E55&lt;&gt;0,G55/E55*100,)</f>
        <v>173.10022503029253</v>
      </c>
    </row>
    <row r="56" spans="1:10" ht="13.8" hidden="1" outlineLevel="2" x14ac:dyDescent="0.25">
      <c r="A56" s="21">
        <v>71000500</v>
      </c>
      <c r="B56" s="22"/>
      <c r="C56" s="22" t="s">
        <v>120</v>
      </c>
      <c r="D56" s="23">
        <v>13720</v>
      </c>
      <c r="E56" s="23">
        <v>13720</v>
      </c>
      <c r="F56" s="23">
        <v>0</v>
      </c>
      <c r="G56" s="23">
        <v>0</v>
      </c>
      <c r="H56" s="61">
        <f t="shared" si="11"/>
        <v>0</v>
      </c>
      <c r="I56" s="62"/>
      <c r="J56" s="62"/>
    </row>
    <row r="57" spans="1:10" ht="13.8" outlineLevel="1" collapsed="1" x14ac:dyDescent="0.25">
      <c r="A57" s="21">
        <v>7102</v>
      </c>
      <c r="B57" s="22"/>
      <c r="C57" s="22" t="s">
        <v>121</v>
      </c>
      <c r="D57" s="23">
        <f>D58+D59+D60+D61+D62+D63+D64+D65+D66</f>
        <v>66935.17</v>
      </c>
      <c r="E57" s="23">
        <f>E58+E59+E60+E61+E62+E63+E64+E65+E66</f>
        <v>55331</v>
      </c>
      <c r="F57" s="23">
        <f>F58+F59+F60+F61+F62+F63+F64+F65+F66</f>
        <v>57807.8</v>
      </c>
      <c r="G57" s="23">
        <f>G58+G59+G60+G61+G62+G63+G64+G65+G66</f>
        <v>25500</v>
      </c>
      <c r="H57" s="61">
        <f t="shared" si="11"/>
        <v>86.363865214654723</v>
      </c>
      <c r="I57" s="61">
        <f>IF(F57&lt;&gt;0,G57/F57*100,)</f>
        <v>44.111694269631428</v>
      </c>
      <c r="J57" s="61">
        <f>IF(E57&lt;&gt;0,G57/E57*100,)</f>
        <v>46.086280746778478</v>
      </c>
    </row>
    <row r="58" spans="1:10" ht="13.8" hidden="1" outlineLevel="2" x14ac:dyDescent="0.25">
      <c r="A58" s="21">
        <v>71020000</v>
      </c>
      <c r="B58" s="22"/>
      <c r="C58" s="22" t="s">
        <v>122</v>
      </c>
      <c r="D58" s="23">
        <v>1139.83</v>
      </c>
      <c r="E58" s="23">
        <v>900</v>
      </c>
      <c r="F58" s="23">
        <v>900</v>
      </c>
      <c r="G58" s="23">
        <v>900</v>
      </c>
      <c r="H58" s="61">
        <f t="shared" si="11"/>
        <v>78.959143030100989</v>
      </c>
      <c r="I58" s="61">
        <f>IF(F58&lt;&gt;0,G58/F58*100,)</f>
        <v>100</v>
      </c>
      <c r="J58" s="61">
        <f>IF(E58&lt;&gt;0,G58/E58*100,)</f>
        <v>100</v>
      </c>
    </row>
    <row r="59" spans="1:10" ht="13.8" hidden="1" outlineLevel="2" x14ac:dyDescent="0.25">
      <c r="A59" s="21">
        <v>710201</v>
      </c>
      <c r="B59" s="22"/>
      <c r="C59" s="22" t="s">
        <v>123</v>
      </c>
      <c r="D59" s="23">
        <v>93.53</v>
      </c>
      <c r="E59" s="23">
        <v>93</v>
      </c>
      <c r="F59" s="23">
        <v>307.8</v>
      </c>
      <c r="G59" s="23">
        <v>200</v>
      </c>
      <c r="H59" s="61">
        <f t="shared" si="11"/>
        <v>329.09226985993797</v>
      </c>
      <c r="I59" s="61">
        <f>IF(F59&lt;&gt;0,G59/F59*100,)</f>
        <v>64.977257959714095</v>
      </c>
      <c r="J59" s="61">
        <f>IF(E59&lt;&gt;0,G59/E59*100,)</f>
        <v>215.05376344086019</v>
      </c>
    </row>
    <row r="60" spans="1:10" ht="13.8" hidden="1" outlineLevel="2" x14ac:dyDescent="0.25">
      <c r="A60" s="21">
        <v>71020100</v>
      </c>
      <c r="B60" s="22"/>
      <c r="C60" s="22" t="s">
        <v>124</v>
      </c>
      <c r="D60" s="23">
        <v>448.23</v>
      </c>
      <c r="E60" s="23">
        <v>190</v>
      </c>
      <c r="F60" s="23">
        <v>0</v>
      </c>
      <c r="G60" s="23">
        <v>0</v>
      </c>
      <c r="H60" s="61">
        <f t="shared" si="11"/>
        <v>0</v>
      </c>
      <c r="I60" s="62"/>
      <c r="J60" s="62"/>
    </row>
    <row r="61" spans="1:10" ht="13.8" hidden="1" outlineLevel="2" x14ac:dyDescent="0.25">
      <c r="A61" s="21">
        <v>71020102</v>
      </c>
      <c r="B61" s="22"/>
      <c r="C61" s="22" t="s">
        <v>125</v>
      </c>
      <c r="D61" s="23">
        <v>1863.01</v>
      </c>
      <c r="E61" s="23">
        <v>1863</v>
      </c>
      <c r="F61" s="23">
        <v>0</v>
      </c>
      <c r="G61" s="23">
        <v>0</v>
      </c>
      <c r="H61" s="61">
        <f t="shared" si="11"/>
        <v>0</v>
      </c>
      <c r="I61" s="62"/>
      <c r="J61" s="62"/>
    </row>
    <row r="62" spans="1:10" ht="13.8" hidden="1" outlineLevel="2" x14ac:dyDescent="0.25">
      <c r="A62" s="21">
        <v>71020107</v>
      </c>
      <c r="B62" s="22"/>
      <c r="C62" s="22" t="s">
        <v>126</v>
      </c>
      <c r="D62" s="23">
        <v>0</v>
      </c>
      <c r="E62" s="23">
        <v>0</v>
      </c>
      <c r="F62" s="23">
        <v>2200</v>
      </c>
      <c r="G62" s="23">
        <v>1800</v>
      </c>
      <c r="H62" s="62"/>
      <c r="I62" s="61">
        <f t="shared" ref="I62:I73" si="12">IF(F62&lt;&gt;0,G62/F62*100,)</f>
        <v>81.818181818181827</v>
      </c>
      <c r="J62" s="61">
        <f t="shared" ref="J62:J73" si="13">IF(E62&lt;&gt;0,G62/E62*100,)</f>
        <v>0</v>
      </c>
    </row>
    <row r="63" spans="1:10" ht="13.8" hidden="1" outlineLevel="2" x14ac:dyDescent="0.25">
      <c r="A63" s="21">
        <v>71020110</v>
      </c>
      <c r="B63" s="22"/>
      <c r="C63" s="22" t="s">
        <v>127</v>
      </c>
      <c r="D63" s="23">
        <v>1685.9099999999999</v>
      </c>
      <c r="E63" s="23">
        <v>1685</v>
      </c>
      <c r="F63" s="23">
        <v>1200</v>
      </c>
      <c r="G63" s="23">
        <v>1000</v>
      </c>
      <c r="H63" s="61">
        <f>IF(D63&lt;&gt;0,F63/D63*100,)</f>
        <v>71.178176771002029</v>
      </c>
      <c r="I63" s="61">
        <f t="shared" si="12"/>
        <v>83.333333333333343</v>
      </c>
      <c r="J63" s="61">
        <f t="shared" si="13"/>
        <v>59.347181008902069</v>
      </c>
    </row>
    <row r="64" spans="1:10" ht="13.8" hidden="1" outlineLevel="2" x14ac:dyDescent="0.25">
      <c r="A64" s="21">
        <v>71020111</v>
      </c>
      <c r="B64" s="22"/>
      <c r="C64" s="22" t="s">
        <v>128</v>
      </c>
      <c r="D64" s="23">
        <v>61068.3</v>
      </c>
      <c r="E64" s="23">
        <v>50000</v>
      </c>
      <c r="F64" s="23">
        <v>50000</v>
      </c>
      <c r="G64" s="23">
        <v>20000</v>
      </c>
      <c r="H64" s="61">
        <f>IF(D64&lt;&gt;0,F64/D64*100,)</f>
        <v>81.875539355115507</v>
      </c>
      <c r="I64" s="61">
        <f t="shared" si="12"/>
        <v>40</v>
      </c>
      <c r="J64" s="61">
        <f t="shared" si="13"/>
        <v>40</v>
      </c>
    </row>
    <row r="65" spans="1:10" ht="13.8" hidden="1" outlineLevel="2" x14ac:dyDescent="0.25">
      <c r="A65" s="21">
        <v>71020112</v>
      </c>
      <c r="B65" s="22"/>
      <c r="C65" s="22" t="s">
        <v>129</v>
      </c>
      <c r="D65" s="23">
        <v>0</v>
      </c>
      <c r="E65" s="23">
        <v>0</v>
      </c>
      <c r="F65" s="23">
        <v>1200</v>
      </c>
      <c r="G65" s="23">
        <v>1000</v>
      </c>
      <c r="H65" s="62"/>
      <c r="I65" s="61">
        <f t="shared" si="12"/>
        <v>83.333333333333343</v>
      </c>
      <c r="J65" s="61">
        <f t="shared" si="13"/>
        <v>0</v>
      </c>
    </row>
    <row r="66" spans="1:10" ht="13.8" hidden="1" outlineLevel="2" x14ac:dyDescent="0.25">
      <c r="A66" s="21">
        <v>710211</v>
      </c>
      <c r="B66" s="22"/>
      <c r="C66" s="22" t="s">
        <v>130</v>
      </c>
      <c r="D66" s="23">
        <v>636.36</v>
      </c>
      <c r="E66" s="23">
        <v>600</v>
      </c>
      <c r="F66" s="23">
        <v>2000</v>
      </c>
      <c r="G66" s="23">
        <v>600</v>
      </c>
      <c r="H66" s="61">
        <f t="shared" ref="H66:H73" si="14">IF(D66&lt;&gt;0,F66/D66*100,)</f>
        <v>314.28751021434408</v>
      </c>
      <c r="I66" s="61">
        <f t="shared" si="12"/>
        <v>30</v>
      </c>
      <c r="J66" s="61">
        <f t="shared" si="13"/>
        <v>100</v>
      </c>
    </row>
    <row r="67" spans="1:10" ht="13.8" outlineLevel="1" collapsed="1" x14ac:dyDescent="0.25">
      <c r="A67" s="21">
        <v>7103</v>
      </c>
      <c r="B67" s="22"/>
      <c r="C67" s="22" t="s">
        <v>131</v>
      </c>
      <c r="D67" s="23">
        <f>D68+D69+D70+D71+D72+D73+D74+D75+D76</f>
        <v>429540.96000000025</v>
      </c>
      <c r="E67" s="23">
        <f>E68+E69+E70+E71+E72+E73+E74+E75+E76</f>
        <v>395777</v>
      </c>
      <c r="F67" s="23">
        <f>F68+F69+F70+F71+F72+F73+F74+F75+F76</f>
        <v>351153.44</v>
      </c>
      <c r="G67" s="23">
        <f>G68+G69+G70+G71+G72+G73+G74+G75+G76</f>
        <v>350000</v>
      </c>
      <c r="H67" s="61">
        <f t="shared" si="14"/>
        <v>81.750862595269098</v>
      </c>
      <c r="I67" s="61">
        <f t="shared" si="12"/>
        <v>99.671528207156385</v>
      </c>
      <c r="J67" s="61">
        <f t="shared" si="13"/>
        <v>88.433638134606113</v>
      </c>
    </row>
    <row r="68" spans="1:10" ht="13.8" hidden="1" outlineLevel="2" x14ac:dyDescent="0.25">
      <c r="A68" s="21">
        <v>710300</v>
      </c>
      <c r="B68" s="22"/>
      <c r="C68" s="22" t="s">
        <v>132</v>
      </c>
      <c r="D68" s="23">
        <v>1094.4000000000001</v>
      </c>
      <c r="E68" s="23">
        <v>1300</v>
      </c>
      <c r="F68" s="23">
        <v>1300</v>
      </c>
      <c r="G68" s="23">
        <v>1300</v>
      </c>
      <c r="H68" s="61">
        <f t="shared" si="14"/>
        <v>118.78654970760235</v>
      </c>
      <c r="I68" s="61">
        <f t="shared" si="12"/>
        <v>100</v>
      </c>
      <c r="J68" s="61">
        <f t="shared" si="13"/>
        <v>100</v>
      </c>
    </row>
    <row r="69" spans="1:10" ht="13.8" hidden="1" outlineLevel="2" x14ac:dyDescent="0.25">
      <c r="A69" s="21">
        <v>71030100</v>
      </c>
      <c r="B69" s="22"/>
      <c r="C69" s="22" t="s">
        <v>133</v>
      </c>
      <c r="D69" s="23">
        <v>13836.9</v>
      </c>
      <c r="E69" s="23">
        <v>13000</v>
      </c>
      <c r="F69" s="23">
        <v>13000</v>
      </c>
      <c r="G69" s="23">
        <v>13000</v>
      </c>
      <c r="H69" s="61">
        <f t="shared" si="14"/>
        <v>93.951679928307641</v>
      </c>
      <c r="I69" s="61">
        <f t="shared" si="12"/>
        <v>100</v>
      </c>
      <c r="J69" s="61">
        <f t="shared" si="13"/>
        <v>100</v>
      </c>
    </row>
    <row r="70" spans="1:10" ht="13.8" hidden="1" outlineLevel="2" x14ac:dyDescent="0.25">
      <c r="A70" s="21">
        <v>71030101</v>
      </c>
      <c r="B70" s="22"/>
      <c r="C70" s="22" t="s">
        <v>134</v>
      </c>
      <c r="D70" s="23">
        <v>35821.9</v>
      </c>
      <c r="E70" s="23">
        <v>34000</v>
      </c>
      <c r="F70" s="23">
        <v>34000</v>
      </c>
      <c r="G70" s="23">
        <v>34000</v>
      </c>
      <c r="H70" s="61">
        <f t="shared" si="14"/>
        <v>94.914005119773094</v>
      </c>
      <c r="I70" s="61">
        <f t="shared" si="12"/>
        <v>100</v>
      </c>
      <c r="J70" s="61">
        <f t="shared" si="13"/>
        <v>100</v>
      </c>
    </row>
    <row r="71" spans="1:10" ht="13.8" hidden="1" outlineLevel="2" x14ac:dyDescent="0.25">
      <c r="A71" s="21">
        <v>710302</v>
      </c>
      <c r="B71" s="22"/>
      <c r="C71" s="22" t="s">
        <v>135</v>
      </c>
      <c r="D71" s="23">
        <v>32481.630000000005</v>
      </c>
      <c r="E71" s="23">
        <v>31000</v>
      </c>
      <c r="F71" s="23">
        <v>28000</v>
      </c>
      <c r="G71" s="23">
        <v>31000</v>
      </c>
      <c r="H71" s="61">
        <f t="shared" si="14"/>
        <v>86.202570499079002</v>
      </c>
      <c r="I71" s="61">
        <f t="shared" si="12"/>
        <v>110.71428571428572</v>
      </c>
      <c r="J71" s="61">
        <f t="shared" si="13"/>
        <v>100</v>
      </c>
    </row>
    <row r="72" spans="1:10" ht="13.8" hidden="1" outlineLevel="2" x14ac:dyDescent="0.25">
      <c r="A72" s="21">
        <v>710304</v>
      </c>
      <c r="B72" s="22"/>
      <c r="C72" s="22" t="s">
        <v>136</v>
      </c>
      <c r="D72" s="23">
        <v>227614.78000000009</v>
      </c>
      <c r="E72" s="23">
        <v>238000</v>
      </c>
      <c r="F72" s="23">
        <v>210000</v>
      </c>
      <c r="G72" s="23">
        <v>210000</v>
      </c>
      <c r="H72" s="61">
        <f t="shared" si="14"/>
        <v>92.261144025884406</v>
      </c>
      <c r="I72" s="61">
        <f t="shared" si="12"/>
        <v>100</v>
      </c>
      <c r="J72" s="61">
        <f t="shared" si="13"/>
        <v>88.235294117647058</v>
      </c>
    </row>
    <row r="73" spans="1:10" ht="13.8" hidden="1" outlineLevel="2" x14ac:dyDescent="0.25">
      <c r="A73" s="21">
        <v>71030400</v>
      </c>
      <c r="B73" s="22"/>
      <c r="C73" s="22" t="s">
        <v>137</v>
      </c>
      <c r="D73" s="23">
        <v>17363.540000000161</v>
      </c>
      <c r="E73" s="23">
        <v>17700</v>
      </c>
      <c r="F73" s="23">
        <v>17700</v>
      </c>
      <c r="G73" s="23">
        <v>17700</v>
      </c>
      <c r="H73" s="61">
        <f t="shared" si="14"/>
        <v>101.93773850263159</v>
      </c>
      <c r="I73" s="61">
        <f t="shared" si="12"/>
        <v>100</v>
      </c>
      <c r="J73" s="61">
        <f t="shared" si="13"/>
        <v>100</v>
      </c>
    </row>
    <row r="74" spans="1:10" ht="13.8" hidden="1" outlineLevel="2" x14ac:dyDescent="0.25">
      <c r="A74" s="21">
        <v>710306</v>
      </c>
      <c r="B74" s="22"/>
      <c r="C74" s="22" t="s">
        <v>138</v>
      </c>
      <c r="D74" s="23">
        <v>156.01</v>
      </c>
      <c r="E74" s="23">
        <v>0</v>
      </c>
      <c r="F74" s="23">
        <v>159.13</v>
      </c>
      <c r="G74" s="23">
        <v>0</v>
      </c>
      <c r="H74" s="62"/>
      <c r="I74" s="62"/>
      <c r="J74" s="62"/>
    </row>
    <row r="75" spans="1:10" ht="13.8" hidden="1" outlineLevel="2" x14ac:dyDescent="0.25">
      <c r="A75" s="21">
        <v>710312</v>
      </c>
      <c r="B75" s="22"/>
      <c r="C75" s="22" t="s">
        <v>139</v>
      </c>
      <c r="D75" s="23">
        <v>53798.87999999999</v>
      </c>
      <c r="E75" s="23">
        <v>60777</v>
      </c>
      <c r="F75" s="23">
        <v>40965</v>
      </c>
      <c r="G75" s="23">
        <v>40000</v>
      </c>
      <c r="H75" s="61">
        <f>IF(D75&lt;&gt;0,F75/D75*100,)</f>
        <v>76.144707845219102</v>
      </c>
      <c r="I75" s="61">
        <f>IF(F75&lt;&gt;0,G75/F75*100,)</f>
        <v>97.644330526058837</v>
      </c>
      <c r="J75" s="61">
        <f>IF(E75&lt;&gt;0,G75/E75*100,)</f>
        <v>65.814370567813484</v>
      </c>
    </row>
    <row r="76" spans="1:10" ht="13.8" hidden="1" outlineLevel="2" x14ac:dyDescent="0.25">
      <c r="A76" s="21">
        <v>710313</v>
      </c>
      <c r="B76" s="22"/>
      <c r="C76" s="22" t="s">
        <v>140</v>
      </c>
      <c r="D76" s="23">
        <v>47372.919999999991</v>
      </c>
      <c r="E76" s="23">
        <v>0</v>
      </c>
      <c r="F76" s="23">
        <v>6029.31</v>
      </c>
      <c r="G76" s="23">
        <v>3000</v>
      </c>
      <c r="H76" s="62"/>
      <c r="I76" s="61">
        <f>IF(F76&lt;&gt;0,G76/F76*100,)</f>
        <v>49.756937360991557</v>
      </c>
      <c r="J76" s="61">
        <f>IF(E76&lt;&gt;0,G76/E76*100,)</f>
        <v>0</v>
      </c>
    </row>
    <row r="77" spans="1:10" ht="13.8" outlineLevel="1" collapsed="1" x14ac:dyDescent="0.25">
      <c r="A77" s="21"/>
      <c r="B77" s="22"/>
      <c r="C77" s="22"/>
      <c r="D77" s="23"/>
      <c r="E77" s="23"/>
      <c r="F77" s="23"/>
      <c r="G77" s="23"/>
      <c r="H77" s="62"/>
      <c r="I77" s="62"/>
      <c r="J77" s="62"/>
    </row>
    <row r="78" spans="1:10" ht="13.8" x14ac:dyDescent="0.25">
      <c r="A78" s="21">
        <v>711</v>
      </c>
      <c r="B78" s="22"/>
      <c r="C78" s="22" t="s">
        <v>10</v>
      </c>
      <c r="D78" s="23">
        <f t="shared" ref="D78:G79" si="15">D79</f>
        <v>3534.4300000000026</v>
      </c>
      <c r="E78" s="23">
        <f t="shared" si="15"/>
        <v>3700</v>
      </c>
      <c r="F78" s="23">
        <f t="shared" si="15"/>
        <v>4000</v>
      </c>
      <c r="G78" s="23">
        <f t="shared" si="15"/>
        <v>4000</v>
      </c>
      <c r="H78" s="61">
        <f>IF(D78&lt;&gt;0,F78/D78*100,)</f>
        <v>113.17242101272333</v>
      </c>
      <c r="I78" s="61">
        <f>IF(F78&lt;&gt;0,G78/F78*100,)</f>
        <v>100</v>
      </c>
      <c r="J78" s="61">
        <f>IF(E78&lt;&gt;0,G78/E78*100,)</f>
        <v>108.10810810810811</v>
      </c>
    </row>
    <row r="79" spans="1:10" ht="13.8" outlineLevel="1" x14ac:dyDescent="0.25">
      <c r="A79" s="21">
        <v>7111</v>
      </c>
      <c r="B79" s="22"/>
      <c r="C79" s="22" t="s">
        <v>141</v>
      </c>
      <c r="D79" s="23">
        <f t="shared" si="15"/>
        <v>3534.4300000000026</v>
      </c>
      <c r="E79" s="23">
        <f t="shared" si="15"/>
        <v>3700</v>
      </c>
      <c r="F79" s="23">
        <f t="shared" si="15"/>
        <v>4000</v>
      </c>
      <c r="G79" s="23">
        <f t="shared" si="15"/>
        <v>4000</v>
      </c>
      <c r="H79" s="61">
        <f>IF(D79&lt;&gt;0,F79/D79*100,)</f>
        <v>113.17242101272333</v>
      </c>
      <c r="I79" s="61">
        <f>IF(F79&lt;&gt;0,G79/F79*100,)</f>
        <v>100</v>
      </c>
      <c r="J79" s="61">
        <f>IF(E79&lt;&gt;0,G79/E79*100,)</f>
        <v>108.10810810810811</v>
      </c>
    </row>
    <row r="80" spans="1:10" ht="13.8" hidden="1" outlineLevel="2" x14ac:dyDescent="0.25">
      <c r="A80" s="21">
        <v>711100</v>
      </c>
      <c r="B80" s="22"/>
      <c r="C80" s="22" t="s">
        <v>142</v>
      </c>
      <c r="D80" s="23">
        <v>3534.4300000000026</v>
      </c>
      <c r="E80" s="23">
        <v>3700</v>
      </c>
      <c r="F80" s="23">
        <v>4000</v>
      </c>
      <c r="G80" s="23">
        <v>4000</v>
      </c>
      <c r="H80" s="61">
        <f>IF(D80&lt;&gt;0,F80/D80*100,)</f>
        <v>113.17242101272333</v>
      </c>
      <c r="I80" s="61">
        <f>IF(F80&lt;&gt;0,G80/F80*100,)</f>
        <v>100</v>
      </c>
      <c r="J80" s="61">
        <f>IF(E80&lt;&gt;0,G80/E80*100,)</f>
        <v>108.10810810810811</v>
      </c>
    </row>
    <row r="81" spans="1:10" ht="13.8" outlineLevel="1" collapsed="1" x14ac:dyDescent="0.25">
      <c r="A81" s="21"/>
      <c r="B81" s="22"/>
      <c r="C81" s="22"/>
      <c r="D81" s="23"/>
      <c r="E81" s="23"/>
      <c r="F81" s="23"/>
      <c r="G81" s="23"/>
      <c r="H81" s="62"/>
      <c r="I81" s="62"/>
      <c r="J81" s="62"/>
    </row>
    <row r="82" spans="1:10" ht="13.8" x14ac:dyDescent="0.25">
      <c r="A82" s="21">
        <v>712</v>
      </c>
      <c r="B82" s="22"/>
      <c r="C82" s="22" t="s">
        <v>24</v>
      </c>
      <c r="D82" s="23">
        <f>D83</f>
        <v>56794.45</v>
      </c>
      <c r="E82" s="23">
        <f>E83</f>
        <v>42480</v>
      </c>
      <c r="F82" s="23">
        <f>F83</f>
        <v>21096</v>
      </c>
      <c r="G82" s="23">
        <f>G83</f>
        <v>20700</v>
      </c>
      <c r="H82" s="61">
        <f>IF(D82&lt;&gt;0,F82/D82*100,)</f>
        <v>37.144474504110882</v>
      </c>
      <c r="I82" s="61">
        <f>IF(F82&lt;&gt;0,G82/F82*100,)</f>
        <v>98.122866894197955</v>
      </c>
      <c r="J82" s="61">
        <f>IF(E82&lt;&gt;0,G82/E82*100,)</f>
        <v>48.728813559322035</v>
      </c>
    </row>
    <row r="83" spans="1:10" ht="13.8" outlineLevel="1" x14ac:dyDescent="0.25">
      <c r="A83" s="21">
        <v>7120</v>
      </c>
      <c r="B83" s="22"/>
      <c r="C83" s="22" t="s">
        <v>143</v>
      </c>
      <c r="D83" s="23">
        <f>D84+D85+D86+D87</f>
        <v>56794.45</v>
      </c>
      <c r="E83" s="23">
        <f>E84+E85+E86+E87</f>
        <v>42480</v>
      </c>
      <c r="F83" s="23">
        <f>F84+F85+F86+F87</f>
        <v>21096</v>
      </c>
      <c r="G83" s="23">
        <f>G84+G85+G86+G87</f>
        <v>20700</v>
      </c>
      <c r="H83" s="61">
        <f>IF(D83&lt;&gt;0,F83/D83*100,)</f>
        <v>37.144474504110882</v>
      </c>
      <c r="I83" s="61">
        <f>IF(F83&lt;&gt;0,G83/F83*100,)</f>
        <v>98.122866894197955</v>
      </c>
      <c r="J83" s="61">
        <f>IF(E83&lt;&gt;0,G83/E83*100,)</f>
        <v>48.728813559322035</v>
      </c>
    </row>
    <row r="84" spans="1:10" ht="13.8" hidden="1" outlineLevel="2" x14ac:dyDescent="0.25">
      <c r="A84" s="21">
        <v>712001</v>
      </c>
      <c r="B84" s="22"/>
      <c r="C84" s="22" t="s">
        <v>144</v>
      </c>
      <c r="D84" s="23">
        <v>45326.62</v>
      </c>
      <c r="E84" s="23">
        <v>42000</v>
      </c>
      <c r="F84" s="23">
        <v>20000</v>
      </c>
      <c r="G84" s="23">
        <v>20000</v>
      </c>
      <c r="H84" s="61">
        <f>IF(D84&lt;&gt;0,F84/D84*100,)</f>
        <v>44.124181330970629</v>
      </c>
      <c r="I84" s="61">
        <f>IF(F84&lt;&gt;0,G84/F84*100,)</f>
        <v>100</v>
      </c>
      <c r="J84" s="61">
        <f>IF(E84&lt;&gt;0,G84/E84*100,)</f>
        <v>47.619047619047613</v>
      </c>
    </row>
    <row r="85" spans="1:10" ht="13.8" hidden="1" outlineLevel="2" x14ac:dyDescent="0.25">
      <c r="A85" s="21">
        <v>712003</v>
      </c>
      <c r="B85" s="22"/>
      <c r="C85" s="22" t="s">
        <v>145</v>
      </c>
      <c r="D85" s="23">
        <v>10997.55</v>
      </c>
      <c r="E85" s="23">
        <v>0</v>
      </c>
      <c r="F85" s="23">
        <v>0</v>
      </c>
      <c r="G85" s="23">
        <v>0</v>
      </c>
      <c r="H85" s="62"/>
      <c r="I85" s="62"/>
      <c r="J85" s="62"/>
    </row>
    <row r="86" spans="1:10" ht="13.8" hidden="1" outlineLevel="2" x14ac:dyDescent="0.25">
      <c r="A86" s="21">
        <v>712007</v>
      </c>
      <c r="B86" s="22"/>
      <c r="C86" s="22" t="s">
        <v>146</v>
      </c>
      <c r="D86" s="23">
        <v>310.27999999999997</v>
      </c>
      <c r="E86" s="23">
        <v>400</v>
      </c>
      <c r="F86" s="23">
        <v>996</v>
      </c>
      <c r="G86" s="23">
        <v>600</v>
      </c>
      <c r="H86" s="61">
        <f>IF(D86&lt;&gt;0,F86/D86*100,)</f>
        <v>321.00038674745394</v>
      </c>
      <c r="I86" s="61">
        <f>IF(F86&lt;&gt;0,G86/F86*100,)</f>
        <v>60.24096385542169</v>
      </c>
      <c r="J86" s="61">
        <f>IF(E86&lt;&gt;0,G86/E86*100,)</f>
        <v>150</v>
      </c>
    </row>
    <row r="87" spans="1:10" ht="13.8" hidden="1" outlineLevel="2" x14ac:dyDescent="0.25">
      <c r="A87" s="21">
        <v>712008</v>
      </c>
      <c r="B87" s="22"/>
      <c r="C87" s="22" t="s">
        <v>147</v>
      </c>
      <c r="D87" s="23">
        <v>160</v>
      </c>
      <c r="E87" s="23">
        <v>80</v>
      </c>
      <c r="F87" s="23">
        <v>100</v>
      </c>
      <c r="G87" s="23">
        <v>100</v>
      </c>
      <c r="H87" s="61">
        <f>IF(D87&lt;&gt;0,F87/D87*100,)</f>
        <v>62.5</v>
      </c>
      <c r="I87" s="61">
        <f>IF(F87&lt;&gt;0,G87/F87*100,)</f>
        <v>100</v>
      </c>
      <c r="J87" s="61">
        <f>IF(E87&lt;&gt;0,G87/E87*100,)</f>
        <v>125</v>
      </c>
    </row>
    <row r="88" spans="1:10" ht="13.8" outlineLevel="1" collapsed="1" x14ac:dyDescent="0.25">
      <c r="A88" s="21"/>
      <c r="B88" s="22"/>
      <c r="C88" s="22"/>
      <c r="D88" s="23"/>
      <c r="E88" s="23"/>
      <c r="F88" s="23"/>
      <c r="G88" s="23"/>
      <c r="H88" s="62"/>
      <c r="I88" s="62"/>
      <c r="J88" s="62"/>
    </row>
    <row r="89" spans="1:10" ht="13.8" x14ac:dyDescent="0.25">
      <c r="A89" s="21">
        <v>713</v>
      </c>
      <c r="B89" s="22"/>
      <c r="C89" s="22" t="s">
        <v>11</v>
      </c>
      <c r="D89" s="23">
        <f>D90</f>
        <v>15078.57</v>
      </c>
      <c r="E89" s="23">
        <f>E90</f>
        <v>16320</v>
      </c>
      <c r="F89" s="23">
        <f>F90</f>
        <v>17505.47</v>
      </c>
      <c r="G89" s="23">
        <f>G90</f>
        <v>15050</v>
      </c>
      <c r="H89" s="61">
        <f t="shared" ref="H89:H96" si="16">IF(D89&lt;&gt;0,F89/D89*100,)</f>
        <v>116.0950275788752</v>
      </c>
      <c r="I89" s="61">
        <f t="shared" ref="I89:I96" si="17">IF(F89&lt;&gt;0,G89/F89*100,)</f>
        <v>85.973127256794584</v>
      </c>
      <c r="J89" s="61">
        <f t="shared" ref="J89:J96" si="18">IF(E89&lt;&gt;0,G89/E89*100,)</f>
        <v>92.218137254901961</v>
      </c>
    </row>
    <row r="90" spans="1:10" ht="13.8" outlineLevel="1" x14ac:dyDescent="0.25">
      <c r="A90" s="21">
        <v>7130</v>
      </c>
      <c r="B90" s="22"/>
      <c r="C90" s="22" t="s">
        <v>148</v>
      </c>
      <c r="D90" s="23">
        <f>D91+D92+D93+D94+D95+D96</f>
        <v>15078.57</v>
      </c>
      <c r="E90" s="23">
        <f>E91+E92+E93+E94+E95+E96</f>
        <v>16320</v>
      </c>
      <c r="F90" s="23">
        <f>F91+F92+F93+F94+F95+F96</f>
        <v>17505.47</v>
      </c>
      <c r="G90" s="23">
        <f>G91+G92+G93+G94+G95+G96</f>
        <v>15050</v>
      </c>
      <c r="H90" s="61">
        <f t="shared" si="16"/>
        <v>116.0950275788752</v>
      </c>
      <c r="I90" s="61">
        <f t="shared" si="17"/>
        <v>85.973127256794584</v>
      </c>
      <c r="J90" s="61">
        <f t="shared" si="18"/>
        <v>92.218137254901961</v>
      </c>
    </row>
    <row r="91" spans="1:10" ht="13.8" hidden="1" outlineLevel="2" x14ac:dyDescent="0.25">
      <c r="A91" s="21">
        <v>713099</v>
      </c>
      <c r="B91" s="22"/>
      <c r="C91" s="22" t="s">
        <v>149</v>
      </c>
      <c r="D91" s="23">
        <v>1932.24</v>
      </c>
      <c r="E91" s="23">
        <v>2800</v>
      </c>
      <c r="F91" s="23">
        <v>2109.67</v>
      </c>
      <c r="G91" s="23">
        <v>2000</v>
      </c>
      <c r="H91" s="61">
        <f t="shared" si="16"/>
        <v>109.18260671552189</v>
      </c>
      <c r="I91" s="61">
        <f t="shared" si="17"/>
        <v>94.80155664156004</v>
      </c>
      <c r="J91" s="61">
        <f t="shared" si="18"/>
        <v>71.428571428571431</v>
      </c>
    </row>
    <row r="92" spans="1:10" ht="13.8" hidden="1" outlineLevel="2" x14ac:dyDescent="0.25">
      <c r="A92" s="21">
        <v>71309900</v>
      </c>
      <c r="B92" s="22"/>
      <c r="C92" s="22" t="s">
        <v>150</v>
      </c>
      <c r="D92" s="23">
        <v>2098.5499999999997</v>
      </c>
      <c r="E92" s="23">
        <v>2000</v>
      </c>
      <c r="F92" s="23">
        <v>1200</v>
      </c>
      <c r="G92" s="23">
        <v>1200</v>
      </c>
      <c r="H92" s="61">
        <f t="shared" si="16"/>
        <v>57.182340187272175</v>
      </c>
      <c r="I92" s="61">
        <f t="shared" si="17"/>
        <v>100</v>
      </c>
      <c r="J92" s="61">
        <f t="shared" si="18"/>
        <v>60</v>
      </c>
    </row>
    <row r="93" spans="1:10" ht="13.8" hidden="1" outlineLevel="2" x14ac:dyDescent="0.25">
      <c r="A93" s="21">
        <v>71309901</v>
      </c>
      <c r="B93" s="22"/>
      <c r="C93" s="22" t="s">
        <v>151</v>
      </c>
      <c r="D93" s="23">
        <v>7684.58</v>
      </c>
      <c r="E93" s="23">
        <v>8200</v>
      </c>
      <c r="F93" s="23">
        <v>8500</v>
      </c>
      <c r="G93" s="23">
        <v>8500</v>
      </c>
      <c r="H93" s="61">
        <f t="shared" si="16"/>
        <v>110.61111993108277</v>
      </c>
      <c r="I93" s="61">
        <f t="shared" si="17"/>
        <v>100</v>
      </c>
      <c r="J93" s="61">
        <f t="shared" si="18"/>
        <v>103.65853658536585</v>
      </c>
    </row>
    <row r="94" spans="1:10" ht="13.8" hidden="1" outlineLevel="2" x14ac:dyDescent="0.25">
      <c r="A94" s="21">
        <v>71309902</v>
      </c>
      <c r="B94" s="22"/>
      <c r="C94" s="22" t="s">
        <v>152</v>
      </c>
      <c r="D94" s="23">
        <v>1574.4300000000003</v>
      </c>
      <c r="E94" s="23">
        <v>1600</v>
      </c>
      <c r="F94" s="23">
        <v>1400</v>
      </c>
      <c r="G94" s="23">
        <v>1600</v>
      </c>
      <c r="H94" s="61">
        <f t="shared" si="16"/>
        <v>88.921069847500348</v>
      </c>
      <c r="I94" s="61">
        <f t="shared" si="17"/>
        <v>114.28571428571428</v>
      </c>
      <c r="J94" s="61">
        <f t="shared" si="18"/>
        <v>100</v>
      </c>
    </row>
    <row r="95" spans="1:10" ht="13.8" hidden="1" outlineLevel="2" x14ac:dyDescent="0.25">
      <c r="A95" s="21">
        <v>71309904</v>
      </c>
      <c r="B95" s="22"/>
      <c r="C95" s="22" t="s">
        <v>153</v>
      </c>
      <c r="D95" s="23">
        <v>507.5</v>
      </c>
      <c r="E95" s="23">
        <v>220</v>
      </c>
      <c r="F95" s="23">
        <v>315.8</v>
      </c>
      <c r="G95" s="23">
        <v>250</v>
      </c>
      <c r="H95" s="61">
        <f t="shared" si="16"/>
        <v>62.22660098522168</v>
      </c>
      <c r="I95" s="61">
        <f t="shared" si="17"/>
        <v>79.164027865737808</v>
      </c>
      <c r="J95" s="61">
        <f t="shared" si="18"/>
        <v>113.63636363636364</v>
      </c>
    </row>
    <row r="96" spans="1:10" ht="13.8" hidden="1" outlineLevel="2" x14ac:dyDescent="0.25">
      <c r="A96" s="21">
        <v>71309910</v>
      </c>
      <c r="B96" s="22"/>
      <c r="C96" s="22" t="s">
        <v>154</v>
      </c>
      <c r="D96" s="23">
        <v>1281.27</v>
      </c>
      <c r="E96" s="23">
        <v>1500</v>
      </c>
      <c r="F96" s="23">
        <v>3980</v>
      </c>
      <c r="G96" s="23">
        <v>1500</v>
      </c>
      <c r="H96" s="61">
        <f t="shared" si="16"/>
        <v>310.62929749389275</v>
      </c>
      <c r="I96" s="61">
        <f t="shared" si="17"/>
        <v>37.688442211055282</v>
      </c>
      <c r="J96" s="61">
        <f t="shared" si="18"/>
        <v>100</v>
      </c>
    </row>
    <row r="97" spans="1:10" ht="13.8" outlineLevel="1" collapsed="1" x14ac:dyDescent="0.25">
      <c r="A97" s="21"/>
      <c r="B97" s="22"/>
      <c r="C97" s="22"/>
      <c r="D97" s="23"/>
      <c r="E97" s="23"/>
      <c r="F97" s="23"/>
      <c r="G97" s="23"/>
      <c r="H97" s="62"/>
      <c r="I97" s="62"/>
      <c r="J97" s="62"/>
    </row>
    <row r="98" spans="1:10" ht="13.8" x14ac:dyDescent="0.25">
      <c r="A98" s="21">
        <v>714</v>
      </c>
      <c r="B98" s="22"/>
      <c r="C98" s="22" t="s">
        <v>12</v>
      </c>
      <c r="D98" s="23">
        <f>D99</f>
        <v>361355.16000000003</v>
      </c>
      <c r="E98" s="23">
        <f>E99</f>
        <v>380100</v>
      </c>
      <c r="F98" s="23">
        <f>F99</f>
        <v>137163.07</v>
      </c>
      <c r="G98" s="23">
        <f>G99</f>
        <v>469100</v>
      </c>
      <c r="H98" s="61">
        <f t="shared" ref="H98:H107" si="19">IF(D98&lt;&gt;0,F98/D98*100,)</f>
        <v>37.957966339819251</v>
      </c>
      <c r="I98" s="61">
        <f t="shared" ref="I98:I105" si="20">IF(F98&lt;&gt;0,G98/F98*100,)</f>
        <v>342.00167727362765</v>
      </c>
      <c r="J98" s="61">
        <f t="shared" ref="J98:J105" si="21">IF(E98&lt;&gt;0,G98/E98*100,)</f>
        <v>123.41489081820573</v>
      </c>
    </row>
    <row r="99" spans="1:10" ht="13.8" outlineLevel="1" x14ac:dyDescent="0.25">
      <c r="A99" s="21">
        <v>7141</v>
      </c>
      <c r="B99" s="22"/>
      <c r="C99" s="22" t="s">
        <v>12</v>
      </c>
      <c r="D99" s="23">
        <f>D100+D101+D102+D103+D104+D105+D106+D107+D108</f>
        <v>361355.16000000003</v>
      </c>
      <c r="E99" s="23">
        <f>E100+E101+E102+E103+E104+E105+E106+E107+E108</f>
        <v>380100</v>
      </c>
      <c r="F99" s="23">
        <f>F100+F101+F102+F103+F104+F105+F106+F107+F108</f>
        <v>137163.07</v>
      </c>
      <c r="G99" s="23">
        <f>G100+G101+G102+G103+G104+G105+G106+G107+G108</f>
        <v>469100</v>
      </c>
      <c r="H99" s="61">
        <f t="shared" si="19"/>
        <v>37.957966339819251</v>
      </c>
      <c r="I99" s="61">
        <f t="shared" si="20"/>
        <v>342.00167727362765</v>
      </c>
      <c r="J99" s="61">
        <f t="shared" si="21"/>
        <v>123.41489081820573</v>
      </c>
    </row>
    <row r="100" spans="1:10" ht="13.8" hidden="1" outlineLevel="2" x14ac:dyDescent="0.25">
      <c r="A100" s="21">
        <v>71410500</v>
      </c>
      <c r="B100" s="22"/>
      <c r="C100" s="22" t="s">
        <v>155</v>
      </c>
      <c r="D100" s="23">
        <v>177844.63000000003</v>
      </c>
      <c r="E100" s="23">
        <v>200000</v>
      </c>
      <c r="F100" s="23">
        <v>120000</v>
      </c>
      <c r="G100" s="23">
        <v>450000</v>
      </c>
      <c r="H100" s="61">
        <f t="shared" si="19"/>
        <v>67.474626588387849</v>
      </c>
      <c r="I100" s="61">
        <f t="shared" si="20"/>
        <v>375</v>
      </c>
      <c r="J100" s="61">
        <f t="shared" si="21"/>
        <v>225</v>
      </c>
    </row>
    <row r="101" spans="1:10" ht="13.8" hidden="1" outlineLevel="2" x14ac:dyDescent="0.25">
      <c r="A101" s="21">
        <v>714199</v>
      </c>
      <c r="B101" s="22"/>
      <c r="C101" s="22" t="s">
        <v>156</v>
      </c>
      <c r="D101" s="23">
        <v>495</v>
      </c>
      <c r="E101" s="23">
        <v>600</v>
      </c>
      <c r="F101" s="23">
        <v>0</v>
      </c>
      <c r="G101" s="23">
        <v>600</v>
      </c>
      <c r="H101" s="61">
        <f t="shared" si="19"/>
        <v>0</v>
      </c>
      <c r="I101" s="61">
        <f t="shared" si="20"/>
        <v>0</v>
      </c>
      <c r="J101" s="61">
        <f t="shared" si="21"/>
        <v>100</v>
      </c>
    </row>
    <row r="102" spans="1:10" ht="13.8" hidden="1" outlineLevel="2" x14ac:dyDescent="0.25">
      <c r="A102" s="21">
        <v>71419900</v>
      </c>
      <c r="B102" s="22"/>
      <c r="C102" s="22" t="s">
        <v>157</v>
      </c>
      <c r="D102" s="23">
        <v>30732.289999999997</v>
      </c>
      <c r="E102" s="23">
        <v>3000</v>
      </c>
      <c r="F102" s="23">
        <v>1705.26</v>
      </c>
      <c r="G102" s="23">
        <v>2000</v>
      </c>
      <c r="H102" s="61">
        <f t="shared" si="19"/>
        <v>5.5487566985733903</v>
      </c>
      <c r="I102" s="61">
        <f t="shared" si="20"/>
        <v>117.28416781018731</v>
      </c>
      <c r="J102" s="61">
        <f t="shared" si="21"/>
        <v>66.666666666666657</v>
      </c>
    </row>
    <row r="103" spans="1:10" ht="13.8" hidden="1" outlineLevel="2" x14ac:dyDescent="0.25">
      <c r="A103" s="21">
        <v>71419901</v>
      </c>
      <c r="B103" s="22"/>
      <c r="C103" s="22" t="s">
        <v>158</v>
      </c>
      <c r="D103" s="23">
        <v>500</v>
      </c>
      <c r="E103" s="23">
        <v>500</v>
      </c>
      <c r="F103" s="23">
        <v>0</v>
      </c>
      <c r="G103" s="23">
        <v>500</v>
      </c>
      <c r="H103" s="61">
        <f t="shared" si="19"/>
        <v>0</v>
      </c>
      <c r="I103" s="61">
        <f t="shared" si="20"/>
        <v>0</v>
      </c>
      <c r="J103" s="61">
        <f t="shared" si="21"/>
        <v>100</v>
      </c>
    </row>
    <row r="104" spans="1:10" ht="13.8" hidden="1" outlineLevel="2" x14ac:dyDescent="0.25">
      <c r="A104" s="21">
        <v>71419902</v>
      </c>
      <c r="B104" s="22"/>
      <c r="C104" s="22" t="s">
        <v>159</v>
      </c>
      <c r="D104" s="23">
        <v>11856.96</v>
      </c>
      <c r="E104" s="23">
        <v>12000</v>
      </c>
      <c r="F104" s="23">
        <v>14000</v>
      </c>
      <c r="G104" s="23">
        <v>14000</v>
      </c>
      <c r="H104" s="61">
        <f t="shared" si="19"/>
        <v>118.07411005856477</v>
      </c>
      <c r="I104" s="61">
        <f t="shared" si="20"/>
        <v>100</v>
      </c>
      <c r="J104" s="61">
        <f t="shared" si="21"/>
        <v>116.66666666666667</v>
      </c>
    </row>
    <row r="105" spans="1:10" ht="13.8" hidden="1" outlineLevel="2" x14ac:dyDescent="0.25">
      <c r="A105" s="21">
        <v>71419903</v>
      </c>
      <c r="B105" s="22"/>
      <c r="C105" s="22" t="s">
        <v>160</v>
      </c>
      <c r="D105" s="23">
        <v>5439.81</v>
      </c>
      <c r="E105" s="23">
        <v>4000</v>
      </c>
      <c r="F105" s="23">
        <v>1414.68</v>
      </c>
      <c r="G105" s="23">
        <v>2000</v>
      </c>
      <c r="H105" s="61">
        <f t="shared" si="19"/>
        <v>26.006055358551126</v>
      </c>
      <c r="I105" s="61">
        <f t="shared" si="20"/>
        <v>141.37472785364889</v>
      </c>
      <c r="J105" s="61">
        <f t="shared" si="21"/>
        <v>50</v>
      </c>
    </row>
    <row r="106" spans="1:10" ht="13.8" hidden="1" outlineLevel="2" x14ac:dyDescent="0.25">
      <c r="A106" s="21">
        <v>71419905</v>
      </c>
      <c r="B106" s="22"/>
      <c r="C106" s="22" t="s">
        <v>161</v>
      </c>
      <c r="D106" s="23">
        <v>70379.820000000007</v>
      </c>
      <c r="E106" s="23">
        <v>84000</v>
      </c>
      <c r="F106" s="23">
        <v>0</v>
      </c>
      <c r="G106" s="23">
        <v>0</v>
      </c>
      <c r="H106" s="61">
        <f t="shared" si="19"/>
        <v>0</v>
      </c>
      <c r="I106" s="62"/>
      <c r="J106" s="62"/>
    </row>
    <row r="107" spans="1:10" ht="13.8" hidden="1" outlineLevel="2" x14ac:dyDescent="0.25">
      <c r="A107" s="21">
        <v>71419906</v>
      </c>
      <c r="B107" s="22"/>
      <c r="C107" s="22" t="s">
        <v>162</v>
      </c>
      <c r="D107" s="23">
        <v>64106.65</v>
      </c>
      <c r="E107" s="23">
        <v>76000</v>
      </c>
      <c r="F107" s="23">
        <v>0</v>
      </c>
      <c r="G107" s="23">
        <v>0</v>
      </c>
      <c r="H107" s="61">
        <f t="shared" si="19"/>
        <v>0</v>
      </c>
      <c r="I107" s="62"/>
      <c r="J107" s="62"/>
    </row>
    <row r="108" spans="1:10" ht="13.8" hidden="1" outlineLevel="2" x14ac:dyDescent="0.25">
      <c r="A108" s="21">
        <v>71419922</v>
      </c>
      <c r="B108" s="22"/>
      <c r="C108" s="22" t="s">
        <v>163</v>
      </c>
      <c r="D108" s="23">
        <v>0</v>
      </c>
      <c r="E108" s="23">
        <v>0</v>
      </c>
      <c r="F108" s="23">
        <v>43.13</v>
      </c>
      <c r="G108" s="23">
        <v>0</v>
      </c>
      <c r="H108" s="62"/>
      <c r="I108" s="62"/>
      <c r="J108" s="62"/>
    </row>
    <row r="109" spans="1:10" ht="13.8" outlineLevel="1" collapsed="1" x14ac:dyDescent="0.25">
      <c r="A109" s="21"/>
      <c r="B109" s="22"/>
      <c r="C109" s="22"/>
      <c r="D109" s="23"/>
      <c r="E109" s="23"/>
      <c r="F109" s="23"/>
      <c r="G109" s="23"/>
      <c r="H109" s="62"/>
      <c r="I109" s="62"/>
      <c r="J109" s="62"/>
    </row>
    <row r="110" spans="1:10" ht="15.6" x14ac:dyDescent="0.25">
      <c r="A110" s="40">
        <v>72</v>
      </c>
      <c r="B110" s="41" t="s">
        <v>25</v>
      </c>
      <c r="C110" s="41" t="s">
        <v>26</v>
      </c>
      <c r="D110" s="42">
        <f>+D111+D117+D118</f>
        <v>21564.67</v>
      </c>
      <c r="E110" s="42">
        <f>+E111+E117+E118</f>
        <v>55000</v>
      </c>
      <c r="F110" s="42">
        <f>+F111+F117+F118</f>
        <v>70925</v>
      </c>
      <c r="G110" s="42">
        <f>+G111+G117+G118</f>
        <v>152669</v>
      </c>
      <c r="H110" s="60">
        <f>IF(D110&lt;&gt;0,F110/D110*100,)</f>
        <v>328.89443705839227</v>
      </c>
      <c r="I110" s="60">
        <f>IF(F110&lt;&gt;0,G110/F110*100,)</f>
        <v>215.2541416989778</v>
      </c>
      <c r="J110" s="60">
        <f>IF(E110&lt;&gt;0,G110/E110*100,)</f>
        <v>277.58</v>
      </c>
    </row>
    <row r="111" spans="1:10" ht="13.8" x14ac:dyDescent="0.25">
      <c r="A111" s="21">
        <v>720</v>
      </c>
      <c r="B111" s="22"/>
      <c r="C111" s="22" t="s">
        <v>13</v>
      </c>
      <c r="D111" s="23">
        <f>D112+D114</f>
        <v>1586.67</v>
      </c>
      <c r="E111" s="23">
        <f>E112+E114</f>
        <v>0</v>
      </c>
      <c r="F111" s="23">
        <f>F112+F114</f>
        <v>0</v>
      </c>
      <c r="G111" s="23">
        <f>G112+G114</f>
        <v>0</v>
      </c>
      <c r="H111" s="62"/>
      <c r="I111" s="62"/>
      <c r="J111" s="62"/>
    </row>
    <row r="112" spans="1:10" ht="13.8" outlineLevel="1" x14ac:dyDescent="0.25">
      <c r="A112" s="21">
        <v>7201</v>
      </c>
      <c r="B112" s="22"/>
      <c r="C112" s="22" t="s">
        <v>164</v>
      </c>
      <c r="D112" s="23">
        <f>D113</f>
        <v>1416.67</v>
      </c>
      <c r="E112" s="23">
        <f>E113</f>
        <v>0</v>
      </c>
      <c r="F112" s="23">
        <f>F113</f>
        <v>0</v>
      </c>
      <c r="G112" s="23">
        <f>G113</f>
        <v>0</v>
      </c>
      <c r="H112" s="62"/>
      <c r="I112" s="62"/>
      <c r="J112" s="62"/>
    </row>
    <row r="113" spans="1:10" ht="13.8" hidden="1" outlineLevel="2" x14ac:dyDescent="0.25">
      <c r="A113" s="21">
        <v>720100</v>
      </c>
      <c r="B113" s="22"/>
      <c r="C113" s="22" t="s">
        <v>165</v>
      </c>
      <c r="D113" s="23">
        <v>1416.67</v>
      </c>
      <c r="E113" s="23">
        <v>0</v>
      </c>
      <c r="F113" s="23">
        <v>0</v>
      </c>
      <c r="G113" s="23">
        <v>0</v>
      </c>
      <c r="H113" s="62"/>
      <c r="I113" s="62"/>
      <c r="J113" s="62"/>
    </row>
    <row r="114" spans="1:10" ht="13.8" outlineLevel="1" collapsed="1" x14ac:dyDescent="0.25">
      <c r="A114" s="21">
        <v>7203</v>
      </c>
      <c r="B114" s="22"/>
      <c r="C114" s="22" t="s">
        <v>166</v>
      </c>
      <c r="D114" s="23">
        <f>D115</f>
        <v>170</v>
      </c>
      <c r="E114" s="23">
        <f>E115</f>
        <v>0</v>
      </c>
      <c r="F114" s="23">
        <f>F115</f>
        <v>0</v>
      </c>
      <c r="G114" s="23">
        <f>G115</f>
        <v>0</v>
      </c>
      <c r="H114" s="62"/>
      <c r="I114" s="62"/>
      <c r="J114" s="62"/>
    </row>
    <row r="115" spans="1:10" ht="13.8" hidden="1" outlineLevel="2" x14ac:dyDescent="0.25">
      <c r="A115" s="21">
        <v>720399</v>
      </c>
      <c r="B115" s="22"/>
      <c r="C115" s="22" t="s">
        <v>167</v>
      </c>
      <c r="D115" s="23">
        <v>170</v>
      </c>
      <c r="E115" s="23">
        <v>0</v>
      </c>
      <c r="F115" s="23">
        <v>0</v>
      </c>
      <c r="G115" s="23">
        <v>0</v>
      </c>
      <c r="H115" s="62"/>
      <c r="I115" s="62"/>
      <c r="J115" s="62"/>
    </row>
    <row r="116" spans="1:10" ht="13.8" outlineLevel="1" collapsed="1" x14ac:dyDescent="0.25">
      <c r="A116" s="21"/>
      <c r="B116" s="22"/>
      <c r="C116" s="22"/>
      <c r="D116" s="23"/>
      <c r="E116" s="23"/>
      <c r="F116" s="23"/>
      <c r="G116" s="23"/>
      <c r="H116" s="62"/>
      <c r="I116" s="62"/>
      <c r="J116" s="62"/>
    </row>
    <row r="117" spans="1:10" ht="13.8" x14ac:dyDescent="0.25">
      <c r="A117" s="21">
        <v>721</v>
      </c>
      <c r="B117" s="22"/>
      <c r="C117" s="22" t="s">
        <v>27</v>
      </c>
      <c r="D117" s="23"/>
      <c r="E117" s="23"/>
      <c r="F117" s="23"/>
      <c r="G117" s="23"/>
      <c r="H117" s="62"/>
      <c r="I117" s="62"/>
      <c r="J117" s="62"/>
    </row>
    <row r="118" spans="1:10" ht="27.6" x14ac:dyDescent="0.25">
      <c r="A118" s="21">
        <v>722</v>
      </c>
      <c r="B118" s="22"/>
      <c r="C118" s="26" t="s">
        <v>28</v>
      </c>
      <c r="D118" s="23">
        <f>D119+D121</f>
        <v>19978</v>
      </c>
      <c r="E118" s="23">
        <f>E119+E121</f>
        <v>55000</v>
      </c>
      <c r="F118" s="23">
        <f>F119+F121</f>
        <v>70925</v>
      </c>
      <c r="G118" s="23">
        <f>G119+G121</f>
        <v>152669</v>
      </c>
      <c r="H118" s="61">
        <f>IF(D118&lt;&gt;0,F118/D118*100,)</f>
        <v>355.01551706877564</v>
      </c>
      <c r="I118" s="61">
        <f>IF(F118&lt;&gt;0,G118/F118*100,)</f>
        <v>215.2541416989778</v>
      </c>
      <c r="J118" s="61">
        <f>IF(E118&lt;&gt;0,G118/E118*100,)</f>
        <v>277.58</v>
      </c>
    </row>
    <row r="119" spans="1:10" ht="13.8" outlineLevel="1" x14ac:dyDescent="0.25">
      <c r="A119" s="21">
        <v>7220</v>
      </c>
      <c r="B119" s="22"/>
      <c r="C119" s="26" t="s">
        <v>168</v>
      </c>
      <c r="D119" s="23">
        <f>D120</f>
        <v>4258</v>
      </c>
      <c r="E119" s="23">
        <f>E120</f>
        <v>5000</v>
      </c>
      <c r="F119" s="23">
        <f>F120</f>
        <v>925</v>
      </c>
      <c r="G119" s="23">
        <f>G120</f>
        <v>5000</v>
      </c>
      <c r="H119" s="61">
        <f>IF(D119&lt;&gt;0,F119/D119*100,)</f>
        <v>21.723813997181775</v>
      </c>
      <c r="I119" s="61">
        <f>IF(F119&lt;&gt;0,G119/F119*100,)</f>
        <v>540.54054054054052</v>
      </c>
      <c r="J119" s="61">
        <f>IF(E119&lt;&gt;0,G119/E119*100,)</f>
        <v>100</v>
      </c>
    </row>
    <row r="120" spans="1:10" ht="13.8" hidden="1" outlineLevel="2" x14ac:dyDescent="0.25">
      <c r="A120" s="21">
        <v>722000</v>
      </c>
      <c r="B120" s="22"/>
      <c r="C120" s="26" t="s">
        <v>169</v>
      </c>
      <c r="D120" s="23">
        <v>4258</v>
      </c>
      <c r="E120" s="23">
        <v>5000</v>
      </c>
      <c r="F120" s="23">
        <v>925</v>
      </c>
      <c r="G120" s="23">
        <v>5000</v>
      </c>
      <c r="H120" s="61">
        <f>IF(D120&lt;&gt;0,F120/D120*100,)</f>
        <v>21.723813997181775</v>
      </c>
      <c r="I120" s="61">
        <f>IF(F120&lt;&gt;0,G120/F120*100,)</f>
        <v>540.54054054054052</v>
      </c>
      <c r="J120" s="61">
        <f>IF(E120&lt;&gt;0,G120/E120*100,)</f>
        <v>100</v>
      </c>
    </row>
    <row r="121" spans="1:10" ht="13.8" outlineLevel="1" collapsed="1" x14ac:dyDescent="0.25">
      <c r="A121" s="21">
        <v>7221</v>
      </c>
      <c r="B121" s="22"/>
      <c r="C121" s="26" t="s">
        <v>170</v>
      </c>
      <c r="D121" s="23">
        <f>D122</f>
        <v>15720</v>
      </c>
      <c r="E121" s="23">
        <f>E122</f>
        <v>50000</v>
      </c>
      <c r="F121" s="23">
        <f>F122</f>
        <v>70000</v>
      </c>
      <c r="G121" s="23">
        <f>G122</f>
        <v>147669</v>
      </c>
      <c r="H121" s="61">
        <f>IF(D121&lt;&gt;0,F121/D121*100,)</f>
        <v>445.29262086514001</v>
      </c>
      <c r="I121" s="61">
        <f>IF(F121&lt;&gt;0,G121/F121*100,)</f>
        <v>210.95571428571427</v>
      </c>
      <c r="J121" s="61">
        <f>IF(E121&lt;&gt;0,G121/E121*100,)</f>
        <v>295.33800000000002</v>
      </c>
    </row>
    <row r="122" spans="1:10" ht="13.8" hidden="1" outlineLevel="2" x14ac:dyDescent="0.25">
      <c r="A122" s="21">
        <v>722100</v>
      </c>
      <c r="B122" s="22"/>
      <c r="C122" s="26" t="s">
        <v>171</v>
      </c>
      <c r="D122" s="23">
        <v>15720</v>
      </c>
      <c r="E122" s="23">
        <v>50000</v>
      </c>
      <c r="F122" s="23">
        <v>70000</v>
      </c>
      <c r="G122" s="23">
        <v>147669</v>
      </c>
      <c r="H122" s="61">
        <f>IF(D122&lt;&gt;0,F122/D122*100,)</f>
        <v>445.29262086514001</v>
      </c>
      <c r="I122" s="61">
        <f>IF(F122&lt;&gt;0,G122/F122*100,)</f>
        <v>210.95571428571427</v>
      </c>
      <c r="J122" s="61">
        <f>IF(E122&lt;&gt;0,G122/E122*100,)</f>
        <v>295.33800000000002</v>
      </c>
    </row>
    <row r="123" spans="1:10" ht="13.8" outlineLevel="1" collapsed="1" x14ac:dyDescent="0.25">
      <c r="A123" s="21"/>
      <c r="B123" s="22"/>
      <c r="C123" s="26"/>
      <c r="D123" s="23"/>
      <c r="E123" s="23"/>
      <c r="F123" s="23"/>
      <c r="G123" s="23"/>
      <c r="H123" s="62"/>
      <c r="I123" s="62"/>
      <c r="J123" s="62"/>
    </row>
    <row r="124" spans="1:10" ht="15.6" x14ac:dyDescent="0.25">
      <c r="A124" s="40">
        <v>73</v>
      </c>
      <c r="B124" s="41" t="s">
        <v>19</v>
      </c>
      <c r="C124" s="41" t="s">
        <v>29</v>
      </c>
      <c r="D124" s="42">
        <f>+D125+D127</f>
        <v>0</v>
      </c>
      <c r="E124" s="42">
        <f>+E125+E127</f>
        <v>0</v>
      </c>
      <c r="F124" s="42">
        <f>+F125+F127</f>
        <v>0</v>
      </c>
      <c r="G124" s="42">
        <f>+G125+G127</f>
        <v>0</v>
      </c>
      <c r="H124" s="63"/>
      <c r="I124" s="63"/>
      <c r="J124" s="63"/>
    </row>
    <row r="125" spans="1:10" ht="13.8" x14ac:dyDescent="0.25">
      <c r="A125" s="21">
        <v>730</v>
      </c>
      <c r="B125" s="22"/>
      <c r="C125" s="22" t="s">
        <v>30</v>
      </c>
      <c r="D125" s="23"/>
      <c r="E125" s="23"/>
      <c r="F125" s="23"/>
      <c r="G125" s="23"/>
      <c r="H125" s="62"/>
      <c r="I125" s="62"/>
      <c r="J125" s="62"/>
    </row>
    <row r="126" spans="1:10" hidden="1" x14ac:dyDescent="0.25">
      <c r="A126" s="16">
        <v>730100</v>
      </c>
      <c r="B126" s="20"/>
      <c r="C126" s="20" t="s">
        <v>31</v>
      </c>
      <c r="D126" s="24"/>
      <c r="E126" s="24"/>
      <c r="F126" s="24"/>
      <c r="G126" s="24"/>
      <c r="H126" s="64"/>
      <c r="I126" s="64"/>
      <c r="J126" s="64"/>
    </row>
    <row r="127" spans="1:10" ht="13.8" x14ac:dyDescent="0.25">
      <c r="A127" s="21">
        <v>731</v>
      </c>
      <c r="B127" s="22"/>
      <c r="C127" s="22" t="s">
        <v>14</v>
      </c>
      <c r="D127" s="23"/>
      <c r="E127" s="23"/>
      <c r="F127" s="23"/>
      <c r="G127" s="23"/>
      <c r="H127" s="62"/>
      <c r="I127" s="62"/>
      <c r="J127" s="62"/>
    </row>
    <row r="128" spans="1:10" ht="15" customHeight="1" x14ac:dyDescent="0.25">
      <c r="A128" s="40">
        <v>74</v>
      </c>
      <c r="B128" s="41" t="s">
        <v>19</v>
      </c>
      <c r="C128" s="41" t="s">
        <v>32</v>
      </c>
      <c r="D128" s="42">
        <f>+D129+D139</f>
        <v>753843.13</v>
      </c>
      <c r="E128" s="42">
        <f>+E129+E139</f>
        <v>1340911</v>
      </c>
      <c r="F128" s="42">
        <f>+F129+F139</f>
        <v>572655.52999999991</v>
      </c>
      <c r="G128" s="42">
        <f>+G129+G139</f>
        <v>1117186</v>
      </c>
      <c r="H128" s="60">
        <f>IF(D128&lt;&gt;0,F128/D128*100,)</f>
        <v>75.964813793554086</v>
      </c>
      <c r="I128" s="60">
        <f>IF(F128&lt;&gt;0,G128/F128*100,)</f>
        <v>195.08866001870274</v>
      </c>
      <c r="J128" s="60">
        <f>IF(E128&lt;&gt;0,G128/E128*100,)</f>
        <v>83.315447483091717</v>
      </c>
    </row>
    <row r="129" spans="1:10" ht="27.6" x14ac:dyDescent="0.25">
      <c r="A129" s="21">
        <v>740</v>
      </c>
      <c r="B129" s="22"/>
      <c r="C129" s="26" t="s">
        <v>15</v>
      </c>
      <c r="D129" s="23">
        <f>D130</f>
        <v>118100.45999999999</v>
      </c>
      <c r="E129" s="23">
        <f>E130</f>
        <v>34000</v>
      </c>
      <c r="F129" s="23">
        <f>F130</f>
        <v>18681.28</v>
      </c>
      <c r="G129" s="23">
        <f>G130</f>
        <v>364936</v>
      </c>
      <c r="H129" s="61">
        <f>IF(D129&lt;&gt;0,F129/D129*100,)</f>
        <v>15.81812636462212</v>
      </c>
      <c r="I129" s="61">
        <f>IF(F129&lt;&gt;0,G129/F129*100,)</f>
        <v>1953.4849860395007</v>
      </c>
      <c r="J129" s="61">
        <f>IF(E129&lt;&gt;0,G129/E129*100,)</f>
        <v>1073.3411764705884</v>
      </c>
    </row>
    <row r="130" spans="1:10" ht="15.75" customHeight="1" outlineLevel="1" x14ac:dyDescent="0.25">
      <c r="A130" s="21">
        <v>7400</v>
      </c>
      <c r="B130" s="22"/>
      <c r="C130" s="26" t="s">
        <v>172</v>
      </c>
      <c r="D130" s="23">
        <f>D131+D132+D133+D134+D135+D136+D137</f>
        <v>118100.45999999999</v>
      </c>
      <c r="E130" s="23">
        <f>E131+E132+E133+E134+E135+E136+E137</f>
        <v>34000</v>
      </c>
      <c r="F130" s="23">
        <f>F131+F132+F133+F134+F135+F136+F137</f>
        <v>18681.28</v>
      </c>
      <c r="G130" s="23">
        <f>G131+G132+G133+G134+G135+G136+G137</f>
        <v>364936</v>
      </c>
      <c r="H130" s="61">
        <f>IF(D130&lt;&gt;0,F130/D130*100,)</f>
        <v>15.81812636462212</v>
      </c>
      <c r="I130" s="61">
        <f>IF(F130&lt;&gt;0,G130/F130*100,)</f>
        <v>1953.4849860395007</v>
      </c>
      <c r="J130" s="61">
        <f>IF(E130&lt;&gt;0,G130/E130*100,)</f>
        <v>1073.3411764705884</v>
      </c>
    </row>
    <row r="131" spans="1:10" ht="15.75" hidden="1" customHeight="1" outlineLevel="2" x14ac:dyDescent="0.25">
      <c r="A131" s="21">
        <v>740001</v>
      </c>
      <c r="B131" s="22"/>
      <c r="C131" s="26" t="s">
        <v>173</v>
      </c>
      <c r="D131" s="23">
        <v>77548</v>
      </c>
      <c r="E131" s="23">
        <v>0</v>
      </c>
      <c r="F131" s="23">
        <v>0</v>
      </c>
      <c r="G131" s="23">
        <v>0</v>
      </c>
      <c r="H131" s="62"/>
      <c r="I131" s="62"/>
      <c r="J131" s="62"/>
    </row>
    <row r="132" spans="1:10" ht="15.75" hidden="1" customHeight="1" outlineLevel="2" x14ac:dyDescent="0.25">
      <c r="A132" s="21">
        <v>74000103</v>
      </c>
      <c r="B132" s="22"/>
      <c r="C132" s="26" t="s">
        <v>174</v>
      </c>
      <c r="D132" s="23">
        <v>0</v>
      </c>
      <c r="E132" s="23">
        <v>0</v>
      </c>
      <c r="F132" s="23">
        <v>0</v>
      </c>
      <c r="G132" s="23">
        <v>208715</v>
      </c>
      <c r="H132" s="62"/>
      <c r="I132" s="61">
        <f>IF(F132&lt;&gt;0,G132/F132*100,)</f>
        <v>0</v>
      </c>
      <c r="J132" s="61">
        <f>IF(E132&lt;&gt;0,G132/E132*100,)</f>
        <v>0</v>
      </c>
    </row>
    <row r="133" spans="1:10" ht="15.75" hidden="1" customHeight="1" outlineLevel="2" x14ac:dyDescent="0.25">
      <c r="A133" s="21">
        <v>74000104</v>
      </c>
      <c r="B133" s="22"/>
      <c r="C133" s="26" t="s">
        <v>175</v>
      </c>
      <c r="D133" s="23">
        <v>12709</v>
      </c>
      <c r="E133" s="23">
        <v>12000</v>
      </c>
      <c r="F133" s="23">
        <v>8658</v>
      </c>
      <c r="G133" s="23">
        <v>12000</v>
      </c>
      <c r="H133" s="61">
        <f>IF(D133&lt;&gt;0,F133/D133*100,)</f>
        <v>68.124950822251947</v>
      </c>
      <c r="I133" s="61">
        <f>IF(F133&lt;&gt;0,G133/F133*100,)</f>
        <v>138.60013860013859</v>
      </c>
      <c r="J133" s="61">
        <f>IF(E133&lt;&gt;0,G133/E133*100,)</f>
        <v>100</v>
      </c>
    </row>
    <row r="134" spans="1:10" ht="15.75" hidden="1" customHeight="1" outlineLevel="2" x14ac:dyDescent="0.25">
      <c r="A134" s="21">
        <v>74000109</v>
      </c>
      <c r="B134" s="22"/>
      <c r="C134" s="26" t="s">
        <v>176</v>
      </c>
      <c r="D134" s="23">
        <v>0</v>
      </c>
      <c r="E134" s="23">
        <v>0</v>
      </c>
      <c r="F134" s="23">
        <v>0</v>
      </c>
      <c r="G134" s="23">
        <v>16904</v>
      </c>
      <c r="H134" s="62"/>
      <c r="I134" s="61">
        <f>IF(F134&lt;&gt;0,G134/F134*100,)</f>
        <v>0</v>
      </c>
      <c r="J134" s="61">
        <f>IF(E134&lt;&gt;0,G134/E134*100,)</f>
        <v>0</v>
      </c>
    </row>
    <row r="135" spans="1:10" ht="15.75" hidden="1" customHeight="1" outlineLevel="2" x14ac:dyDescent="0.25">
      <c r="A135" s="21">
        <v>74000110</v>
      </c>
      <c r="B135" s="22"/>
      <c r="C135" s="26" t="s">
        <v>177</v>
      </c>
      <c r="D135" s="23">
        <v>0</v>
      </c>
      <c r="E135" s="23">
        <v>0</v>
      </c>
      <c r="F135" s="23">
        <v>0</v>
      </c>
      <c r="G135" s="23">
        <v>116322</v>
      </c>
      <c r="H135" s="62"/>
      <c r="I135" s="61">
        <f>IF(F135&lt;&gt;0,G135/F135*100,)</f>
        <v>0</v>
      </c>
      <c r="J135" s="61">
        <f>IF(E135&lt;&gt;0,G135/E135*100,)</f>
        <v>0</v>
      </c>
    </row>
    <row r="136" spans="1:10" ht="15.75" hidden="1" customHeight="1" outlineLevel="2" x14ac:dyDescent="0.25">
      <c r="A136" s="21">
        <v>740004</v>
      </c>
      <c r="B136" s="22"/>
      <c r="C136" s="26" t="s">
        <v>178</v>
      </c>
      <c r="D136" s="23">
        <v>7568.75</v>
      </c>
      <c r="E136" s="23">
        <v>22000</v>
      </c>
      <c r="F136" s="23">
        <v>10023.280000000001</v>
      </c>
      <c r="G136" s="23">
        <v>10995</v>
      </c>
      <c r="H136" s="61">
        <f>IF(D136&lt;&gt;0,F136/D136*100,)</f>
        <v>132.42979355904211</v>
      </c>
      <c r="I136" s="61">
        <f>IF(F136&lt;&gt;0,G136/F136*100,)</f>
        <v>109.6946308992665</v>
      </c>
      <c r="J136" s="61">
        <f>IF(E136&lt;&gt;0,G136/E136*100,)</f>
        <v>49.977272727272727</v>
      </c>
    </row>
    <row r="137" spans="1:10" ht="15.75" hidden="1" customHeight="1" outlineLevel="2" x14ac:dyDescent="0.25">
      <c r="A137" s="21">
        <v>74000402</v>
      </c>
      <c r="B137" s="22"/>
      <c r="C137" s="26" t="s">
        <v>179</v>
      </c>
      <c r="D137" s="23">
        <v>20274.71</v>
      </c>
      <c r="E137" s="23">
        <v>0</v>
      </c>
      <c r="F137" s="23">
        <v>0</v>
      </c>
      <c r="G137" s="23">
        <v>0</v>
      </c>
      <c r="H137" s="62"/>
      <c r="I137" s="62"/>
      <c r="J137" s="62"/>
    </row>
    <row r="138" spans="1:10" ht="15.75" customHeight="1" outlineLevel="1" collapsed="1" x14ac:dyDescent="0.25">
      <c r="A138" s="21"/>
      <c r="B138" s="22"/>
      <c r="C138" s="26"/>
      <c r="D138" s="23"/>
      <c r="E138" s="23"/>
      <c r="F138" s="23"/>
      <c r="G138" s="23"/>
      <c r="H138" s="62"/>
      <c r="I138" s="62"/>
      <c r="J138" s="62"/>
    </row>
    <row r="139" spans="1:10" ht="30.75" customHeight="1" x14ac:dyDescent="0.25">
      <c r="A139" s="21">
        <v>741</v>
      </c>
      <c r="B139" s="22"/>
      <c r="C139" s="26" t="s">
        <v>79</v>
      </c>
      <c r="D139" s="23">
        <f>D140+D142</f>
        <v>635742.67000000004</v>
      </c>
      <c r="E139" s="23">
        <f>E140+E142</f>
        <v>1306911</v>
      </c>
      <c r="F139" s="23">
        <f>F140+F142</f>
        <v>553974.24999999988</v>
      </c>
      <c r="G139" s="23">
        <f>G140+G142</f>
        <v>752250</v>
      </c>
      <c r="H139" s="61">
        <f>IF(D139&lt;&gt;0,F139/D139*100,)</f>
        <v>87.13812618555238</v>
      </c>
      <c r="I139" s="61">
        <f>IF(F139&lt;&gt;0,G139/F139*100,)</f>
        <v>135.79151016495805</v>
      </c>
      <c r="J139" s="61">
        <f>IF(E139&lt;&gt;0,G139/E139*100,)</f>
        <v>57.559390042627236</v>
      </c>
    </row>
    <row r="140" spans="1:10" ht="30.75" customHeight="1" outlineLevel="1" x14ac:dyDescent="0.25">
      <c r="A140" s="21">
        <v>7411</v>
      </c>
      <c r="B140" s="22"/>
      <c r="C140" s="26" t="s">
        <v>180</v>
      </c>
      <c r="D140" s="23">
        <f>D141</f>
        <v>2095.41</v>
      </c>
      <c r="E140" s="23">
        <f>E141</f>
        <v>0</v>
      </c>
      <c r="F140" s="23">
        <f>F141</f>
        <v>3135.83</v>
      </c>
      <c r="G140" s="23">
        <f>G141</f>
        <v>0</v>
      </c>
      <c r="H140" s="62"/>
      <c r="I140" s="62"/>
      <c r="J140" s="62"/>
    </row>
    <row r="141" spans="1:10" ht="30.75" hidden="1" customHeight="1" outlineLevel="2" x14ac:dyDescent="0.25">
      <c r="A141" s="21">
        <v>741100</v>
      </c>
      <c r="B141" s="22"/>
      <c r="C141" s="26" t="s">
        <v>181</v>
      </c>
      <c r="D141" s="23">
        <v>2095.41</v>
      </c>
      <c r="E141" s="23">
        <v>0</v>
      </c>
      <c r="F141" s="23">
        <v>3135.83</v>
      </c>
      <c r="G141" s="23">
        <v>0</v>
      </c>
      <c r="H141" s="62"/>
      <c r="I141" s="62"/>
      <c r="J141" s="62"/>
    </row>
    <row r="142" spans="1:10" ht="30.75" customHeight="1" outlineLevel="1" collapsed="1" x14ac:dyDescent="0.25">
      <c r="A142" s="21">
        <v>7412</v>
      </c>
      <c r="B142" s="22"/>
      <c r="C142" s="26" t="s">
        <v>182</v>
      </c>
      <c r="D142" s="23">
        <f>D143+D144+D145+D146</f>
        <v>633647.26</v>
      </c>
      <c r="E142" s="23">
        <f>E143+E144+E145+E146</f>
        <v>1306911</v>
      </c>
      <c r="F142" s="23">
        <f>F143+F144+F145+F146</f>
        <v>550838.41999999993</v>
      </c>
      <c r="G142" s="23">
        <f>G143+G144+G145+G146</f>
        <v>752250</v>
      </c>
      <c r="H142" s="61">
        <f>IF(D142&lt;&gt;0,F142/D142*100,)</f>
        <v>86.931397762218666</v>
      </c>
      <c r="I142" s="61">
        <f>IF(F142&lt;&gt;0,G142/F142*100,)</f>
        <v>136.56454827533636</v>
      </c>
      <c r="J142" s="61">
        <f>IF(E142&lt;&gt;0,G142/E142*100,)</f>
        <v>57.559390042627236</v>
      </c>
    </row>
    <row r="143" spans="1:10" ht="30.75" hidden="1" customHeight="1" outlineLevel="2" x14ac:dyDescent="0.25">
      <c r="A143" s="21">
        <v>741200</v>
      </c>
      <c r="B143" s="22"/>
      <c r="C143" s="26" t="s">
        <v>182</v>
      </c>
      <c r="D143" s="23">
        <v>633647.26</v>
      </c>
      <c r="E143" s="23">
        <v>523307</v>
      </c>
      <c r="F143" s="23">
        <v>472080.42</v>
      </c>
      <c r="G143" s="23">
        <v>0</v>
      </c>
      <c r="H143" s="61">
        <f>IF(D143&lt;&gt;0,F143/D143*100,)</f>
        <v>74.50208496127641</v>
      </c>
      <c r="I143" s="62"/>
      <c r="J143" s="62"/>
    </row>
    <row r="144" spans="1:10" ht="30.75" hidden="1" customHeight="1" outlineLevel="2" x14ac:dyDescent="0.25">
      <c r="A144" s="21">
        <v>74120005</v>
      </c>
      <c r="B144" s="22"/>
      <c r="C144" s="26" t="s">
        <v>183</v>
      </c>
      <c r="D144" s="23">
        <v>0</v>
      </c>
      <c r="E144" s="23">
        <v>109354</v>
      </c>
      <c r="F144" s="23">
        <v>78758</v>
      </c>
      <c r="G144" s="23">
        <v>0</v>
      </c>
      <c r="H144" s="61">
        <f>IF(D144&lt;&gt;0,F144/D144*100,)</f>
        <v>0</v>
      </c>
      <c r="I144" s="62"/>
      <c r="J144" s="62"/>
    </row>
    <row r="145" spans="1:10" ht="30.75" hidden="1" customHeight="1" outlineLevel="2" x14ac:dyDescent="0.25">
      <c r="A145" s="21">
        <v>74120006</v>
      </c>
      <c r="B145" s="22"/>
      <c r="C145" s="26" t="s">
        <v>184</v>
      </c>
      <c r="D145" s="23">
        <v>0</v>
      </c>
      <c r="E145" s="23">
        <v>674250</v>
      </c>
      <c r="F145" s="23">
        <v>0</v>
      </c>
      <c r="G145" s="23">
        <v>674250</v>
      </c>
      <c r="H145" s="61">
        <f>IF(D145&lt;&gt;0,F145/D145*100,)</f>
        <v>0</v>
      </c>
      <c r="I145" s="61">
        <f>IF(F145&lt;&gt;0,G145/F145*100,)</f>
        <v>0</v>
      </c>
      <c r="J145" s="61">
        <f>IF(E145&lt;&gt;0,G145/E145*100,)</f>
        <v>100</v>
      </c>
    </row>
    <row r="146" spans="1:10" ht="30.75" hidden="1" customHeight="1" outlineLevel="2" x14ac:dyDescent="0.25">
      <c r="A146" s="21">
        <v>74120007</v>
      </c>
      <c r="B146" s="22"/>
      <c r="C146" s="26" t="s">
        <v>185</v>
      </c>
      <c r="D146" s="23">
        <v>0</v>
      </c>
      <c r="E146" s="23">
        <v>0</v>
      </c>
      <c r="F146" s="23">
        <v>0</v>
      </c>
      <c r="G146" s="23">
        <v>78000</v>
      </c>
      <c r="H146" s="62"/>
      <c r="I146" s="61">
        <f>IF(F146&lt;&gt;0,G146/F146*100,)</f>
        <v>0</v>
      </c>
      <c r="J146" s="61">
        <f>IF(E146&lt;&gt;0,G146/E146*100,)</f>
        <v>0</v>
      </c>
    </row>
    <row r="147" spans="1:10" ht="30.75" customHeight="1" outlineLevel="1" collapsed="1" x14ac:dyDescent="0.25">
      <c r="A147" s="21"/>
      <c r="B147" s="22"/>
      <c r="C147" s="26"/>
      <c r="D147" s="23"/>
      <c r="E147" s="23"/>
      <c r="F147" s="23"/>
      <c r="G147" s="23"/>
      <c r="H147" s="62"/>
      <c r="I147" s="62"/>
      <c r="J147" s="62"/>
    </row>
    <row r="148" spans="1:10" ht="15" customHeight="1" x14ac:dyDescent="0.25">
      <c r="A148" s="40">
        <v>78</v>
      </c>
      <c r="B148" s="41" t="s">
        <v>19</v>
      </c>
      <c r="C148" s="41" t="s">
        <v>80</v>
      </c>
      <c r="D148" s="42">
        <f>+D149</f>
        <v>0</v>
      </c>
      <c r="E148" s="42">
        <f>+E149</f>
        <v>0</v>
      </c>
      <c r="F148" s="42">
        <f>+F149</f>
        <v>0</v>
      </c>
      <c r="G148" s="42">
        <f>+G149</f>
        <v>0</v>
      </c>
      <c r="H148" s="63"/>
      <c r="I148" s="63"/>
      <c r="J148" s="63"/>
    </row>
    <row r="149" spans="1:10" ht="15.75" customHeight="1" x14ac:dyDescent="0.25">
      <c r="A149" s="21">
        <v>787</v>
      </c>
      <c r="B149" s="22"/>
      <c r="C149" s="26" t="s">
        <v>81</v>
      </c>
      <c r="D149" s="23"/>
      <c r="E149" s="23"/>
      <c r="F149" s="23"/>
      <c r="G149" s="23"/>
      <c r="H149" s="62"/>
      <c r="I149" s="62"/>
      <c r="J149" s="62"/>
    </row>
    <row r="150" spans="1:10" ht="17.399999999999999" x14ac:dyDescent="0.25">
      <c r="A150" s="16" t="s">
        <v>17</v>
      </c>
      <c r="B150" s="27" t="s">
        <v>1</v>
      </c>
      <c r="C150" s="27" t="s">
        <v>33</v>
      </c>
      <c r="D150" s="43">
        <f>D151+D283+D415+D470</f>
        <v>6705308.3000000007</v>
      </c>
      <c r="E150" s="43">
        <f>E151+E283+E415+E470</f>
        <v>9106449.3800000008</v>
      </c>
      <c r="F150" s="43">
        <f>F151+F283+F415+F470</f>
        <v>6839898.79</v>
      </c>
      <c r="G150" s="43">
        <f>G151+G283+G415+G470</f>
        <v>8462567</v>
      </c>
      <c r="H150" s="65">
        <f t="shared" ref="H150:H163" si="22">IF(D150&lt;&gt;0,F150/D150*100,)</f>
        <v>102.00722299375853</v>
      </c>
      <c r="I150" s="65">
        <f t="shared" ref="I150:I164" si="23">IF(F150&lt;&gt;0,G150/F150*100,)</f>
        <v>123.72357047698361</v>
      </c>
      <c r="J150" s="65">
        <f t="shared" ref="J150:J164" si="24">IF(E150&lt;&gt;0,G150/E150*100,)</f>
        <v>92.929380561713486</v>
      </c>
    </row>
    <row r="151" spans="1:10" ht="15.6" x14ac:dyDescent="0.25">
      <c r="A151" s="40">
        <v>40</v>
      </c>
      <c r="B151" s="41" t="s">
        <v>25</v>
      </c>
      <c r="C151" s="41" t="s">
        <v>34</v>
      </c>
      <c r="D151" s="42">
        <f>+D152+D168+D181+D273+D277</f>
        <v>1932761.1300000004</v>
      </c>
      <c r="E151" s="42">
        <f>+E152+E168+E181+E273+E277</f>
        <v>2234484.1399999997</v>
      </c>
      <c r="F151" s="42">
        <f>+F152+F168+F181+F273+F277</f>
        <v>2037453.01</v>
      </c>
      <c r="G151" s="42">
        <f>+G152+G168+G181+G273+G277</f>
        <v>1827166</v>
      </c>
      <c r="H151" s="60">
        <f t="shared" si="22"/>
        <v>105.41670040725622</v>
      </c>
      <c r="I151" s="60">
        <f t="shared" si="23"/>
        <v>89.678927122839511</v>
      </c>
      <c r="J151" s="60">
        <f t="shared" si="24"/>
        <v>81.771267349429493</v>
      </c>
    </row>
    <row r="152" spans="1:10" ht="13.8" x14ac:dyDescent="0.25">
      <c r="A152" s="21">
        <v>400</v>
      </c>
      <c r="B152" s="22"/>
      <c r="C152" s="22" t="s">
        <v>35</v>
      </c>
      <c r="D152" s="25">
        <f>D153+D156+D158+D161+D163</f>
        <v>189272.44999999998</v>
      </c>
      <c r="E152" s="25">
        <f>E153+E156+E158+E161+E163</f>
        <v>213287</v>
      </c>
      <c r="F152" s="25">
        <f>F153+F156+F158+F161+F163</f>
        <v>205000.01</v>
      </c>
      <c r="G152" s="25">
        <f>G153+G156+G158+G161+G163</f>
        <v>189932</v>
      </c>
      <c r="H152" s="66">
        <f t="shared" si="22"/>
        <v>108.30948191350618</v>
      </c>
      <c r="I152" s="66">
        <f t="shared" si="23"/>
        <v>92.649751578060886</v>
      </c>
      <c r="J152" s="66">
        <f t="shared" si="24"/>
        <v>89.049965539390584</v>
      </c>
    </row>
    <row r="153" spans="1:10" ht="13.8" outlineLevel="1" x14ac:dyDescent="0.25">
      <c r="A153" s="21">
        <v>4000</v>
      </c>
      <c r="B153" s="22"/>
      <c r="C153" s="22" t="s">
        <v>188</v>
      </c>
      <c r="D153" s="25">
        <f>D154+D155</f>
        <v>171188.87999999998</v>
      </c>
      <c r="E153" s="25">
        <f>E154+E155</f>
        <v>185089.31</v>
      </c>
      <c r="F153" s="25">
        <f>F154+F155</f>
        <v>178332</v>
      </c>
      <c r="G153" s="25">
        <f>G154+G155</f>
        <v>171541</v>
      </c>
      <c r="H153" s="66">
        <f t="shared" si="22"/>
        <v>104.17265420510959</v>
      </c>
      <c r="I153" s="66">
        <f t="shared" si="23"/>
        <v>96.191934145302014</v>
      </c>
      <c r="J153" s="66">
        <f t="shared" si="24"/>
        <v>92.68012290931334</v>
      </c>
    </row>
    <row r="154" spans="1:10" ht="13.8" hidden="1" outlineLevel="2" x14ac:dyDescent="0.25">
      <c r="A154" s="21">
        <v>400000</v>
      </c>
      <c r="B154" s="22"/>
      <c r="C154" s="22" t="s">
        <v>189</v>
      </c>
      <c r="D154" s="25">
        <v>161660.90999999997</v>
      </c>
      <c r="E154" s="25">
        <v>174765.31</v>
      </c>
      <c r="F154" s="25">
        <v>169300</v>
      </c>
      <c r="G154" s="25">
        <v>161000</v>
      </c>
      <c r="H154" s="66">
        <f t="shared" si="22"/>
        <v>104.72537857172772</v>
      </c>
      <c r="I154" s="66">
        <f t="shared" si="23"/>
        <v>95.097460129946839</v>
      </c>
      <c r="J154" s="66">
        <f t="shared" si="24"/>
        <v>92.123545570914501</v>
      </c>
    </row>
    <row r="155" spans="1:10" ht="13.8" hidden="1" outlineLevel="2" x14ac:dyDescent="0.25">
      <c r="A155" s="21">
        <v>400001</v>
      </c>
      <c r="B155" s="22"/>
      <c r="C155" s="22" t="s">
        <v>190</v>
      </c>
      <c r="D155" s="25">
        <v>9527.9700000000012</v>
      </c>
      <c r="E155" s="25">
        <v>10324</v>
      </c>
      <c r="F155" s="25">
        <v>9032</v>
      </c>
      <c r="G155" s="25">
        <v>10541</v>
      </c>
      <c r="H155" s="66">
        <f t="shared" si="22"/>
        <v>94.794588983802413</v>
      </c>
      <c r="I155" s="66">
        <f t="shared" si="23"/>
        <v>116.70726306465899</v>
      </c>
      <c r="J155" s="66">
        <f t="shared" si="24"/>
        <v>102.10189848895777</v>
      </c>
    </row>
    <row r="156" spans="1:10" ht="13.8" outlineLevel="1" collapsed="1" x14ac:dyDescent="0.25">
      <c r="A156" s="21">
        <v>4001</v>
      </c>
      <c r="B156" s="22"/>
      <c r="C156" s="22" t="s">
        <v>191</v>
      </c>
      <c r="D156" s="25">
        <f>D157</f>
        <v>5536</v>
      </c>
      <c r="E156" s="25">
        <f>E157</f>
        <v>5782.52</v>
      </c>
      <c r="F156" s="25">
        <f>F157</f>
        <v>5782.52</v>
      </c>
      <c r="G156" s="25">
        <f>G157</f>
        <v>2353</v>
      </c>
      <c r="H156" s="66">
        <f t="shared" si="22"/>
        <v>104.45303468208094</v>
      </c>
      <c r="I156" s="66">
        <f t="shared" si="23"/>
        <v>40.691601585467922</v>
      </c>
      <c r="J156" s="66">
        <f t="shared" si="24"/>
        <v>40.691601585467922</v>
      </c>
    </row>
    <row r="157" spans="1:10" ht="13.8" hidden="1" outlineLevel="2" x14ac:dyDescent="0.25">
      <c r="A157" s="21">
        <v>400100</v>
      </c>
      <c r="B157" s="22"/>
      <c r="C157" s="22" t="s">
        <v>191</v>
      </c>
      <c r="D157" s="25">
        <v>5536</v>
      </c>
      <c r="E157" s="25">
        <v>5782.52</v>
      </c>
      <c r="F157" s="25">
        <v>5782.52</v>
      </c>
      <c r="G157" s="25">
        <v>2353</v>
      </c>
      <c r="H157" s="66">
        <f t="shared" si="22"/>
        <v>104.45303468208094</v>
      </c>
      <c r="I157" s="66">
        <f t="shared" si="23"/>
        <v>40.691601585467922</v>
      </c>
      <c r="J157" s="66">
        <f t="shared" si="24"/>
        <v>40.691601585467922</v>
      </c>
    </row>
    <row r="158" spans="1:10" ht="13.8" outlineLevel="1" collapsed="1" x14ac:dyDescent="0.25">
      <c r="A158" s="21">
        <v>4002</v>
      </c>
      <c r="B158" s="22"/>
      <c r="C158" s="22" t="s">
        <v>192</v>
      </c>
      <c r="D158" s="25">
        <f>D159+D160</f>
        <v>12547.57</v>
      </c>
      <c r="E158" s="25">
        <f>E159+E160</f>
        <v>13912</v>
      </c>
      <c r="F158" s="25">
        <f>F159+F160</f>
        <v>12736</v>
      </c>
      <c r="G158" s="25">
        <f>G159+G160</f>
        <v>14360</v>
      </c>
      <c r="H158" s="66">
        <f t="shared" si="22"/>
        <v>101.50172503520602</v>
      </c>
      <c r="I158" s="66">
        <f t="shared" si="23"/>
        <v>112.75125628140702</v>
      </c>
      <c r="J158" s="66">
        <f t="shared" si="24"/>
        <v>103.22024151811387</v>
      </c>
    </row>
    <row r="159" spans="1:10" ht="13.8" hidden="1" outlineLevel="2" x14ac:dyDescent="0.25">
      <c r="A159" s="21">
        <v>400202</v>
      </c>
      <c r="B159" s="22"/>
      <c r="C159" s="22" t="s">
        <v>193</v>
      </c>
      <c r="D159" s="25">
        <v>6220.17</v>
      </c>
      <c r="E159" s="25">
        <v>7262</v>
      </c>
      <c r="F159" s="25">
        <v>6308</v>
      </c>
      <c r="G159" s="25">
        <v>7100</v>
      </c>
      <c r="H159" s="66">
        <f t="shared" si="22"/>
        <v>101.41201928564654</v>
      </c>
      <c r="I159" s="66">
        <f t="shared" si="23"/>
        <v>112.55548509828787</v>
      </c>
      <c r="J159" s="66">
        <f t="shared" si="24"/>
        <v>97.76920958413659</v>
      </c>
    </row>
    <row r="160" spans="1:10" ht="13.8" hidden="1" outlineLevel="2" x14ac:dyDescent="0.25">
      <c r="A160" s="21">
        <v>400203</v>
      </c>
      <c r="B160" s="22"/>
      <c r="C160" s="22" t="s">
        <v>194</v>
      </c>
      <c r="D160" s="25">
        <v>6327.4000000000005</v>
      </c>
      <c r="E160" s="25">
        <v>6650</v>
      </c>
      <c r="F160" s="25">
        <v>6428</v>
      </c>
      <c r="G160" s="25">
        <v>7260</v>
      </c>
      <c r="H160" s="66">
        <f t="shared" si="22"/>
        <v>101.58991054777633</v>
      </c>
      <c r="I160" s="66">
        <f t="shared" si="23"/>
        <v>112.94337274424393</v>
      </c>
      <c r="J160" s="66">
        <f t="shared" si="24"/>
        <v>109.17293233082708</v>
      </c>
    </row>
    <row r="161" spans="1:10" ht="13.8" outlineLevel="1" collapsed="1" x14ac:dyDescent="0.25">
      <c r="A161" s="21">
        <v>4004</v>
      </c>
      <c r="B161" s="22"/>
      <c r="C161" s="22" t="s">
        <v>195</v>
      </c>
      <c r="D161" s="25">
        <f>D162</f>
        <v>0</v>
      </c>
      <c r="E161" s="25">
        <f>E162</f>
        <v>825.17000000000007</v>
      </c>
      <c r="F161" s="25">
        <f>F162</f>
        <v>825.17</v>
      </c>
      <c r="G161" s="25">
        <f>G162</f>
        <v>800</v>
      </c>
      <c r="H161" s="66">
        <f t="shared" si="22"/>
        <v>0</v>
      </c>
      <c r="I161" s="66">
        <f t="shared" si="23"/>
        <v>96.949719451749345</v>
      </c>
      <c r="J161" s="66">
        <f t="shared" si="24"/>
        <v>96.949719451749331</v>
      </c>
    </row>
    <row r="162" spans="1:10" ht="13.8" hidden="1" outlineLevel="2" x14ac:dyDescent="0.25">
      <c r="A162" s="21">
        <v>400400</v>
      </c>
      <c r="B162" s="22"/>
      <c r="C162" s="22" t="s">
        <v>195</v>
      </c>
      <c r="D162" s="25">
        <v>0</v>
      </c>
      <c r="E162" s="25">
        <v>825.17000000000007</v>
      </c>
      <c r="F162" s="25">
        <v>825.17</v>
      </c>
      <c r="G162" s="25">
        <v>800</v>
      </c>
      <c r="H162" s="66">
        <f t="shared" si="22"/>
        <v>0</v>
      </c>
      <c r="I162" s="66">
        <f t="shared" si="23"/>
        <v>96.949719451749345</v>
      </c>
      <c r="J162" s="66">
        <f t="shared" si="24"/>
        <v>96.949719451749331</v>
      </c>
    </row>
    <row r="163" spans="1:10" ht="13.8" outlineLevel="1" collapsed="1" x14ac:dyDescent="0.25">
      <c r="A163" s="21">
        <v>4009</v>
      </c>
      <c r="B163" s="22"/>
      <c r="C163" s="22" t="s">
        <v>196</v>
      </c>
      <c r="D163" s="25">
        <f>D164+D165+D166</f>
        <v>0</v>
      </c>
      <c r="E163" s="25">
        <f>E164+E165+E166</f>
        <v>7678</v>
      </c>
      <c r="F163" s="25">
        <f>F164+F165+F166</f>
        <v>7324.32</v>
      </c>
      <c r="G163" s="25">
        <f>G164+G165+G166</f>
        <v>878</v>
      </c>
      <c r="H163" s="66">
        <f t="shared" si="22"/>
        <v>0</v>
      </c>
      <c r="I163" s="66">
        <f t="shared" si="23"/>
        <v>11.987460952006467</v>
      </c>
      <c r="J163" s="66">
        <f t="shared" si="24"/>
        <v>11.435269601458712</v>
      </c>
    </row>
    <row r="164" spans="1:10" ht="13.8" hidden="1" outlineLevel="2" x14ac:dyDescent="0.25">
      <c r="A164" s="21">
        <v>400900</v>
      </c>
      <c r="B164" s="22"/>
      <c r="C164" s="22" t="s">
        <v>197</v>
      </c>
      <c r="D164" s="25">
        <v>0</v>
      </c>
      <c r="E164" s="25">
        <v>0</v>
      </c>
      <c r="F164" s="25">
        <v>0</v>
      </c>
      <c r="G164" s="25">
        <v>300</v>
      </c>
      <c r="H164" s="67"/>
      <c r="I164" s="66">
        <f t="shared" si="23"/>
        <v>0</v>
      </c>
      <c r="J164" s="66">
        <f t="shared" si="24"/>
        <v>0</v>
      </c>
    </row>
    <row r="165" spans="1:10" ht="13.8" hidden="1" outlineLevel="2" x14ac:dyDescent="0.25">
      <c r="A165" s="21">
        <v>400901</v>
      </c>
      <c r="B165" s="22"/>
      <c r="C165" s="22" t="s">
        <v>198</v>
      </c>
      <c r="D165" s="25">
        <v>0</v>
      </c>
      <c r="E165" s="25">
        <v>7100</v>
      </c>
      <c r="F165" s="25">
        <v>7324.32</v>
      </c>
      <c r="G165" s="25">
        <v>0</v>
      </c>
      <c r="H165" s="66">
        <f>IF(D165&lt;&gt;0,F165/D165*100,)</f>
        <v>0</v>
      </c>
      <c r="I165" s="67"/>
      <c r="J165" s="67"/>
    </row>
    <row r="166" spans="1:10" ht="13.8" hidden="1" outlineLevel="2" x14ac:dyDescent="0.25">
      <c r="A166" s="21">
        <v>400902</v>
      </c>
      <c r="B166" s="22"/>
      <c r="C166" s="22" t="s">
        <v>199</v>
      </c>
      <c r="D166" s="25">
        <v>0</v>
      </c>
      <c r="E166" s="25">
        <v>578</v>
      </c>
      <c r="F166" s="25">
        <v>0</v>
      </c>
      <c r="G166" s="25">
        <v>578</v>
      </c>
      <c r="H166" s="66">
        <f>IF(D166&lt;&gt;0,F166/D166*100,)</f>
        <v>0</v>
      </c>
      <c r="I166" s="66">
        <f>IF(F166&lt;&gt;0,G166/F166*100,)</f>
        <v>0</v>
      </c>
      <c r="J166" s="66">
        <f>IF(E166&lt;&gt;0,G166/E166*100,)</f>
        <v>100</v>
      </c>
    </row>
    <row r="167" spans="1:10" ht="13.8" outlineLevel="1" collapsed="1" x14ac:dyDescent="0.25">
      <c r="A167" s="21"/>
      <c r="B167" s="22"/>
      <c r="C167" s="22"/>
      <c r="D167" s="25"/>
      <c r="E167" s="25"/>
      <c r="F167" s="25"/>
      <c r="G167" s="25"/>
      <c r="H167" s="67"/>
      <c r="I167" s="67"/>
      <c r="J167" s="67"/>
    </row>
    <row r="168" spans="1:10" ht="13.8" x14ac:dyDescent="0.25">
      <c r="A168" s="21">
        <v>401</v>
      </c>
      <c r="B168" s="22"/>
      <c r="C168" s="22" t="s">
        <v>36</v>
      </c>
      <c r="D168" s="25">
        <f>D169+D171+D174+D176+D178</f>
        <v>30409.280000000002</v>
      </c>
      <c r="E168" s="25">
        <f>E169+E171+E174+E176+E178</f>
        <v>33588</v>
      </c>
      <c r="F168" s="25">
        <f>F169+F171+F174+F176+F178</f>
        <v>32125</v>
      </c>
      <c r="G168" s="25">
        <f>G169+G171+G174+G176+G178</f>
        <v>30689</v>
      </c>
      <c r="H168" s="66">
        <f t="shared" ref="H168:H179" si="25">IF(D168&lt;&gt;0,F168/D168*100,)</f>
        <v>105.64209346620504</v>
      </c>
      <c r="I168" s="66">
        <f t="shared" ref="I168:I179" si="26">IF(F168&lt;&gt;0,G168/F168*100,)</f>
        <v>95.529961089494165</v>
      </c>
      <c r="J168" s="66">
        <f t="shared" ref="J168:J179" si="27">IF(E168&lt;&gt;0,G168/E168*100,)</f>
        <v>91.368941288555433</v>
      </c>
    </row>
    <row r="169" spans="1:10" ht="13.8" outlineLevel="1" x14ac:dyDescent="0.25">
      <c r="A169" s="21">
        <v>4010</v>
      </c>
      <c r="B169" s="22"/>
      <c r="C169" s="22" t="s">
        <v>200</v>
      </c>
      <c r="D169" s="25">
        <f>D170</f>
        <v>14961.73</v>
      </c>
      <c r="E169" s="25">
        <f>E170</f>
        <v>16705</v>
      </c>
      <c r="F169" s="25">
        <f>F170</f>
        <v>15900</v>
      </c>
      <c r="G169" s="25">
        <f>G170</f>
        <v>15110</v>
      </c>
      <c r="H169" s="66">
        <f t="shared" si="25"/>
        <v>106.27113308420886</v>
      </c>
      <c r="I169" s="66">
        <f t="shared" si="26"/>
        <v>95.031446540880509</v>
      </c>
      <c r="J169" s="66">
        <f t="shared" si="27"/>
        <v>90.451960490871002</v>
      </c>
    </row>
    <row r="170" spans="1:10" ht="13.8" hidden="1" outlineLevel="2" x14ac:dyDescent="0.25">
      <c r="A170" s="21">
        <v>401001</v>
      </c>
      <c r="B170" s="22"/>
      <c r="C170" s="22" t="s">
        <v>201</v>
      </c>
      <c r="D170" s="25">
        <v>14961.73</v>
      </c>
      <c r="E170" s="25">
        <v>16705</v>
      </c>
      <c r="F170" s="25">
        <v>15900</v>
      </c>
      <c r="G170" s="25">
        <v>15110</v>
      </c>
      <c r="H170" s="66">
        <f t="shared" si="25"/>
        <v>106.27113308420886</v>
      </c>
      <c r="I170" s="66">
        <f t="shared" si="26"/>
        <v>95.031446540880509</v>
      </c>
      <c r="J170" s="66">
        <f t="shared" si="27"/>
        <v>90.451960490871002</v>
      </c>
    </row>
    <row r="171" spans="1:10" ht="13.8" outlineLevel="1" collapsed="1" x14ac:dyDescent="0.25">
      <c r="A171" s="21">
        <v>4011</v>
      </c>
      <c r="B171" s="22"/>
      <c r="C171" s="22" t="s">
        <v>202</v>
      </c>
      <c r="D171" s="25">
        <f>D172+D173</f>
        <v>11986.320000000002</v>
      </c>
      <c r="E171" s="25">
        <f>E172+E173</f>
        <v>13383</v>
      </c>
      <c r="F171" s="25">
        <f>F172+F173</f>
        <v>12737</v>
      </c>
      <c r="G171" s="25">
        <f>G172+G173</f>
        <v>12105</v>
      </c>
      <c r="H171" s="66">
        <f t="shared" si="25"/>
        <v>106.26280626580969</v>
      </c>
      <c r="I171" s="66">
        <f t="shared" si="26"/>
        <v>95.038078040354861</v>
      </c>
      <c r="J171" s="66">
        <f t="shared" si="27"/>
        <v>90.45057162071285</v>
      </c>
    </row>
    <row r="172" spans="1:10" ht="13.8" hidden="1" outlineLevel="2" x14ac:dyDescent="0.25">
      <c r="A172" s="21">
        <v>401100</v>
      </c>
      <c r="B172" s="22"/>
      <c r="C172" s="22" t="s">
        <v>203</v>
      </c>
      <c r="D172" s="25">
        <v>11090.12</v>
      </c>
      <c r="E172" s="25">
        <v>12383</v>
      </c>
      <c r="F172" s="25">
        <v>11784</v>
      </c>
      <c r="G172" s="25">
        <v>11200</v>
      </c>
      <c r="H172" s="66">
        <f t="shared" si="25"/>
        <v>106.2567402336494</v>
      </c>
      <c r="I172" s="66">
        <f t="shared" si="26"/>
        <v>95.044127630685665</v>
      </c>
      <c r="J172" s="66">
        <f t="shared" si="27"/>
        <v>90.446579988694182</v>
      </c>
    </row>
    <row r="173" spans="1:10" ht="13.8" hidden="1" outlineLevel="2" x14ac:dyDescent="0.25">
      <c r="A173" s="21">
        <v>401101</v>
      </c>
      <c r="B173" s="22"/>
      <c r="C173" s="22" t="s">
        <v>204</v>
      </c>
      <c r="D173" s="25">
        <v>896.2</v>
      </c>
      <c r="E173" s="25">
        <v>1000</v>
      </c>
      <c r="F173" s="25">
        <v>953</v>
      </c>
      <c r="G173" s="25">
        <v>905</v>
      </c>
      <c r="H173" s="66">
        <f t="shared" si="25"/>
        <v>106.33787101093506</v>
      </c>
      <c r="I173" s="66">
        <f t="shared" si="26"/>
        <v>94.963273871983205</v>
      </c>
      <c r="J173" s="66">
        <f t="shared" si="27"/>
        <v>90.5</v>
      </c>
    </row>
    <row r="174" spans="1:10" ht="13.8" outlineLevel="1" collapsed="1" x14ac:dyDescent="0.25">
      <c r="A174" s="21">
        <v>4012</v>
      </c>
      <c r="B174" s="22"/>
      <c r="C174" s="22" t="s">
        <v>205</v>
      </c>
      <c r="D174" s="25">
        <f>D175</f>
        <v>101.26</v>
      </c>
      <c r="E174" s="25">
        <f>E175</f>
        <v>111</v>
      </c>
      <c r="F174" s="25">
        <f>F175</f>
        <v>108</v>
      </c>
      <c r="G174" s="25">
        <f>G175</f>
        <v>103</v>
      </c>
      <c r="H174" s="66">
        <f t="shared" si="25"/>
        <v>106.65613272763184</v>
      </c>
      <c r="I174" s="66">
        <f t="shared" si="26"/>
        <v>95.370370370370367</v>
      </c>
      <c r="J174" s="66">
        <f t="shared" si="27"/>
        <v>92.792792792792795</v>
      </c>
    </row>
    <row r="175" spans="1:10" ht="13.8" hidden="1" outlineLevel="2" x14ac:dyDescent="0.25">
      <c r="A175" s="21">
        <v>401200</v>
      </c>
      <c r="B175" s="22"/>
      <c r="C175" s="22" t="s">
        <v>205</v>
      </c>
      <c r="D175" s="25">
        <v>101.26</v>
      </c>
      <c r="E175" s="25">
        <v>111</v>
      </c>
      <c r="F175" s="25">
        <v>108</v>
      </c>
      <c r="G175" s="25">
        <v>103</v>
      </c>
      <c r="H175" s="66">
        <f t="shared" si="25"/>
        <v>106.65613272763184</v>
      </c>
      <c r="I175" s="66">
        <f t="shared" si="26"/>
        <v>95.370370370370367</v>
      </c>
      <c r="J175" s="66">
        <f t="shared" si="27"/>
        <v>92.792792792792795</v>
      </c>
    </row>
    <row r="176" spans="1:10" ht="13.8" outlineLevel="1" collapsed="1" x14ac:dyDescent="0.25">
      <c r="A176" s="21">
        <v>4013</v>
      </c>
      <c r="B176" s="22"/>
      <c r="C176" s="22" t="s">
        <v>206</v>
      </c>
      <c r="D176" s="25">
        <f>D177</f>
        <v>168.81</v>
      </c>
      <c r="E176" s="25">
        <f>E177</f>
        <v>189</v>
      </c>
      <c r="F176" s="25">
        <f>F177</f>
        <v>180</v>
      </c>
      <c r="G176" s="25">
        <f>G177</f>
        <v>171</v>
      </c>
      <c r="H176" s="66">
        <f t="shared" si="25"/>
        <v>106.6287542207215</v>
      </c>
      <c r="I176" s="66">
        <f t="shared" si="26"/>
        <v>95</v>
      </c>
      <c r="J176" s="66">
        <f t="shared" si="27"/>
        <v>90.476190476190482</v>
      </c>
    </row>
    <row r="177" spans="1:10" ht="13.8" hidden="1" outlineLevel="2" x14ac:dyDescent="0.25">
      <c r="A177" s="21">
        <v>401300</v>
      </c>
      <c r="B177" s="22"/>
      <c r="C177" s="22" t="s">
        <v>207</v>
      </c>
      <c r="D177" s="25">
        <v>168.81</v>
      </c>
      <c r="E177" s="25">
        <v>189</v>
      </c>
      <c r="F177" s="25">
        <v>180</v>
      </c>
      <c r="G177" s="25">
        <v>171</v>
      </c>
      <c r="H177" s="66">
        <f t="shared" si="25"/>
        <v>106.6287542207215</v>
      </c>
      <c r="I177" s="66">
        <f t="shared" si="26"/>
        <v>95</v>
      </c>
      <c r="J177" s="66">
        <f t="shared" si="27"/>
        <v>90.476190476190482</v>
      </c>
    </row>
    <row r="178" spans="1:10" ht="13.8" outlineLevel="1" collapsed="1" x14ac:dyDescent="0.25">
      <c r="A178" s="21">
        <v>4015</v>
      </c>
      <c r="B178" s="22"/>
      <c r="C178" s="22" t="s">
        <v>208</v>
      </c>
      <c r="D178" s="25">
        <f>D179</f>
        <v>3191.1599999999994</v>
      </c>
      <c r="E178" s="25">
        <f>E179</f>
        <v>3200</v>
      </c>
      <c r="F178" s="25">
        <f>F179</f>
        <v>3200</v>
      </c>
      <c r="G178" s="25">
        <f>G179</f>
        <v>3200</v>
      </c>
      <c r="H178" s="66">
        <f t="shared" si="25"/>
        <v>100.27701525464097</v>
      </c>
      <c r="I178" s="66">
        <f t="shared" si="26"/>
        <v>100</v>
      </c>
      <c r="J178" s="66">
        <f t="shared" si="27"/>
        <v>100</v>
      </c>
    </row>
    <row r="179" spans="1:10" ht="13.8" hidden="1" outlineLevel="2" x14ac:dyDescent="0.25">
      <c r="A179" s="21">
        <v>401500</v>
      </c>
      <c r="B179" s="22"/>
      <c r="C179" s="22" t="s">
        <v>209</v>
      </c>
      <c r="D179" s="25">
        <v>3191.1599999999994</v>
      </c>
      <c r="E179" s="25">
        <v>3200</v>
      </c>
      <c r="F179" s="25">
        <v>3200</v>
      </c>
      <c r="G179" s="25">
        <v>3200</v>
      </c>
      <c r="H179" s="66">
        <f t="shared" si="25"/>
        <v>100.27701525464097</v>
      </c>
      <c r="I179" s="66">
        <f t="shared" si="26"/>
        <v>100</v>
      </c>
      <c r="J179" s="66">
        <f t="shared" si="27"/>
        <v>100</v>
      </c>
    </row>
    <row r="180" spans="1:10" ht="13.8" outlineLevel="1" collapsed="1" x14ac:dyDescent="0.25">
      <c r="A180" s="21"/>
      <c r="B180" s="22"/>
      <c r="C180" s="22"/>
      <c r="D180" s="25"/>
      <c r="E180" s="25"/>
      <c r="F180" s="25"/>
      <c r="G180" s="25"/>
      <c r="H180" s="67"/>
      <c r="I180" s="67"/>
      <c r="J180" s="67"/>
    </row>
    <row r="181" spans="1:10" ht="13.8" x14ac:dyDescent="0.25">
      <c r="A181" s="21">
        <v>402</v>
      </c>
      <c r="B181" s="22"/>
      <c r="C181" s="22" t="s">
        <v>37</v>
      </c>
      <c r="D181" s="23">
        <f>D182+D205+D209+D216+D221+D224+D236+D238+D240</f>
        <v>1691366.1300000004</v>
      </c>
      <c r="E181" s="23">
        <f>E182+E205+E209+E216+E221+E224+E236+E238+E240</f>
        <v>1973009.1399999997</v>
      </c>
      <c r="F181" s="23">
        <f>F182+F205+F209+F216+F221+F224+F236+F238+F240</f>
        <v>1788517.37</v>
      </c>
      <c r="G181" s="23">
        <f>G182+G205+G209+G216+G221+G224+G236+G238+G240</f>
        <v>1591945</v>
      </c>
      <c r="H181" s="61">
        <f t="shared" ref="H181:H186" si="28">IF(D181&lt;&gt;0,F181/D181*100,)</f>
        <v>105.74395089725486</v>
      </c>
      <c r="I181" s="61">
        <f t="shared" ref="I181:I188" si="29">IF(F181&lt;&gt;0,G181/F181*100,)</f>
        <v>89.009199837964104</v>
      </c>
      <c r="J181" s="61">
        <f t="shared" ref="J181:J188" si="30">IF(E181&lt;&gt;0,G181/E181*100,)</f>
        <v>80.686144211171779</v>
      </c>
    </row>
    <row r="182" spans="1:10" ht="13.8" outlineLevel="1" x14ac:dyDescent="0.25">
      <c r="A182" s="21">
        <v>4020</v>
      </c>
      <c r="B182" s="22"/>
      <c r="C182" s="22" t="s">
        <v>210</v>
      </c>
      <c r="D182" s="23">
        <f>D183+D184+D185+D186+D187+D188+D189+D190+D191+D192+D193+D194+D195+D196+D197+D198+D199+D200+D201+D202+D203+D204</f>
        <v>106491.28</v>
      </c>
      <c r="E182" s="23">
        <f>E183+E184+E185+E186+E187+E188+E189+E190+E191+E192+E193+E194+E195+E196+E197+E198+E199+E200+E201+E202+E203+E204</f>
        <v>143783.60999999999</v>
      </c>
      <c r="F182" s="23">
        <f>F183+F184+F185+F186+F187+F188+F189+F190+F191+F192+F193+F194+F195+F196+F197+F198+F199+F200+F201+F202+F203+F204</f>
        <v>128390.7</v>
      </c>
      <c r="G182" s="23">
        <f>G183+G184+G185+G186+G187+G188+G189+G190+G191+G192+G193+G194+G195+G196+G197+G198+G199+G200+G201+G202+G203+G204</f>
        <v>146961</v>
      </c>
      <c r="H182" s="61">
        <f t="shared" si="28"/>
        <v>120.56451946112394</v>
      </c>
      <c r="I182" s="61">
        <f t="shared" si="29"/>
        <v>114.46389808607633</v>
      </c>
      <c r="J182" s="61">
        <f t="shared" si="30"/>
        <v>102.209841580692</v>
      </c>
    </row>
    <row r="183" spans="1:10" ht="13.8" hidden="1" outlineLevel="2" x14ac:dyDescent="0.25">
      <c r="A183" s="21">
        <v>402000</v>
      </c>
      <c r="B183" s="22"/>
      <c r="C183" s="22" t="s">
        <v>211</v>
      </c>
      <c r="D183" s="23">
        <v>8154.79</v>
      </c>
      <c r="E183" s="23">
        <v>9000</v>
      </c>
      <c r="F183" s="23">
        <v>8500</v>
      </c>
      <c r="G183" s="23">
        <v>9000</v>
      </c>
      <c r="H183" s="61">
        <f t="shared" si="28"/>
        <v>104.23321753227243</v>
      </c>
      <c r="I183" s="61">
        <f t="shared" si="29"/>
        <v>105.88235294117648</v>
      </c>
      <c r="J183" s="61">
        <f t="shared" si="30"/>
        <v>100</v>
      </c>
    </row>
    <row r="184" spans="1:10" ht="13.8" hidden="1" outlineLevel="2" x14ac:dyDescent="0.25">
      <c r="A184" s="21">
        <v>402001</v>
      </c>
      <c r="B184" s="22"/>
      <c r="C184" s="22" t="s">
        <v>212</v>
      </c>
      <c r="D184" s="23">
        <v>16706.009999999998</v>
      </c>
      <c r="E184" s="23">
        <v>15949.6</v>
      </c>
      <c r="F184" s="23">
        <v>14690.19</v>
      </c>
      <c r="G184" s="23">
        <v>16400</v>
      </c>
      <c r="H184" s="61">
        <f t="shared" si="28"/>
        <v>87.933564028753736</v>
      </c>
      <c r="I184" s="61">
        <f t="shared" si="29"/>
        <v>111.63912788057881</v>
      </c>
      <c r="J184" s="61">
        <f t="shared" si="30"/>
        <v>102.82389527010081</v>
      </c>
    </row>
    <row r="185" spans="1:10" ht="13.8" hidden="1" outlineLevel="2" x14ac:dyDescent="0.25">
      <c r="A185" s="21">
        <v>402002</v>
      </c>
      <c r="B185" s="22"/>
      <c r="C185" s="22" t="s">
        <v>213</v>
      </c>
      <c r="D185" s="23">
        <v>1186.2599999999998</v>
      </c>
      <c r="E185" s="23">
        <v>1292</v>
      </c>
      <c r="F185" s="23">
        <v>1401</v>
      </c>
      <c r="G185" s="23">
        <v>1432</v>
      </c>
      <c r="H185" s="61">
        <f t="shared" si="28"/>
        <v>118.10227100298418</v>
      </c>
      <c r="I185" s="61">
        <f t="shared" si="29"/>
        <v>102.2127052105639</v>
      </c>
      <c r="J185" s="61">
        <f t="shared" si="30"/>
        <v>110.83591331269349</v>
      </c>
    </row>
    <row r="186" spans="1:10" ht="13.8" hidden="1" outlineLevel="2" x14ac:dyDescent="0.25">
      <c r="A186" s="21">
        <v>402003</v>
      </c>
      <c r="B186" s="22"/>
      <c r="C186" s="22" t="s">
        <v>214</v>
      </c>
      <c r="D186" s="23">
        <v>10168.299999999999</v>
      </c>
      <c r="E186" s="23">
        <v>21943.239999999998</v>
      </c>
      <c r="F186" s="23">
        <v>22114.739999999998</v>
      </c>
      <c r="G186" s="23">
        <v>16500</v>
      </c>
      <c r="H186" s="61">
        <f t="shared" si="28"/>
        <v>217.4870922376405</v>
      </c>
      <c r="I186" s="61">
        <f t="shared" si="29"/>
        <v>74.610870396848441</v>
      </c>
      <c r="J186" s="61">
        <f t="shared" si="30"/>
        <v>75.194000521345075</v>
      </c>
    </row>
    <row r="187" spans="1:10" ht="13.8" hidden="1" outlineLevel="2" x14ac:dyDescent="0.25">
      <c r="A187" s="21">
        <v>40200307</v>
      </c>
      <c r="B187" s="22"/>
      <c r="C187" s="22" t="s">
        <v>215</v>
      </c>
      <c r="D187" s="23">
        <v>0</v>
      </c>
      <c r="E187" s="23">
        <v>0</v>
      </c>
      <c r="F187" s="23">
        <v>0</v>
      </c>
      <c r="G187" s="23">
        <v>2000</v>
      </c>
      <c r="H187" s="62"/>
      <c r="I187" s="61">
        <f t="shared" si="29"/>
        <v>0</v>
      </c>
      <c r="J187" s="61">
        <f t="shared" si="30"/>
        <v>0</v>
      </c>
    </row>
    <row r="188" spans="1:10" ht="13.8" hidden="1" outlineLevel="2" x14ac:dyDescent="0.25">
      <c r="A188" s="21">
        <v>402004</v>
      </c>
      <c r="B188" s="22"/>
      <c r="C188" s="22" t="s">
        <v>216</v>
      </c>
      <c r="D188" s="23">
        <v>3611.7300000000009</v>
      </c>
      <c r="E188" s="23">
        <v>5000</v>
      </c>
      <c r="F188" s="23">
        <v>4000</v>
      </c>
      <c r="G188" s="23">
        <v>5000</v>
      </c>
      <c r="H188" s="61">
        <f>IF(D188&lt;&gt;0,F188/D188*100,)</f>
        <v>110.75024988025126</v>
      </c>
      <c r="I188" s="61">
        <f t="shared" si="29"/>
        <v>125</v>
      </c>
      <c r="J188" s="61">
        <f t="shared" si="30"/>
        <v>100</v>
      </c>
    </row>
    <row r="189" spans="1:10" ht="13.8" hidden="1" outlineLevel="2" x14ac:dyDescent="0.25">
      <c r="A189" s="21">
        <v>40200403</v>
      </c>
      <c r="B189" s="22"/>
      <c r="C189" s="22" t="s">
        <v>217</v>
      </c>
      <c r="D189" s="23">
        <v>799.56</v>
      </c>
      <c r="E189" s="23">
        <v>0</v>
      </c>
      <c r="F189" s="23">
        <v>0</v>
      </c>
      <c r="G189" s="23">
        <v>0</v>
      </c>
      <c r="H189" s="62"/>
      <c r="I189" s="62"/>
      <c r="J189" s="62"/>
    </row>
    <row r="190" spans="1:10" ht="13.8" hidden="1" outlineLevel="2" x14ac:dyDescent="0.25">
      <c r="A190" s="21">
        <v>40200602</v>
      </c>
      <c r="B190" s="22"/>
      <c r="C190" s="22" t="s">
        <v>218</v>
      </c>
      <c r="D190" s="23">
        <v>7710.24</v>
      </c>
      <c r="E190" s="23">
        <v>10000</v>
      </c>
      <c r="F190" s="23">
        <v>13500</v>
      </c>
      <c r="G190" s="23">
        <v>11000</v>
      </c>
      <c r="H190" s="61">
        <f t="shared" ref="H190:H202" si="31">IF(D190&lt;&gt;0,F190/D190*100,)</f>
        <v>175.09182593537943</v>
      </c>
      <c r="I190" s="61">
        <f t="shared" ref="I190:I233" si="32">IF(F190&lt;&gt;0,G190/F190*100,)</f>
        <v>81.481481481481481</v>
      </c>
      <c r="J190" s="61">
        <f t="shared" ref="J190:J233" si="33">IF(E190&lt;&gt;0,G190/E190*100,)</f>
        <v>110.00000000000001</v>
      </c>
    </row>
    <row r="191" spans="1:10" ht="13.8" hidden="1" outlineLevel="2" x14ac:dyDescent="0.25">
      <c r="A191" s="21">
        <v>40200604</v>
      </c>
      <c r="B191" s="22"/>
      <c r="C191" s="22" t="s">
        <v>219</v>
      </c>
      <c r="D191" s="23">
        <v>14235.019999999997</v>
      </c>
      <c r="E191" s="23">
        <v>15898.35</v>
      </c>
      <c r="F191" s="23">
        <v>4000</v>
      </c>
      <c r="G191" s="23">
        <v>8000</v>
      </c>
      <c r="H191" s="61">
        <f t="shared" si="31"/>
        <v>28.099714647397761</v>
      </c>
      <c r="I191" s="61">
        <f t="shared" si="32"/>
        <v>200</v>
      </c>
      <c r="J191" s="61">
        <f t="shared" si="33"/>
        <v>50.319687263143656</v>
      </c>
    </row>
    <row r="192" spans="1:10" ht="13.8" hidden="1" outlineLevel="2" x14ac:dyDescent="0.25">
      <c r="A192" s="21">
        <v>40200605</v>
      </c>
      <c r="B192" s="22"/>
      <c r="C192" s="22" t="s">
        <v>220</v>
      </c>
      <c r="D192" s="23">
        <v>9073.1200000000008</v>
      </c>
      <c r="E192" s="23">
        <v>9500</v>
      </c>
      <c r="F192" s="23">
        <v>9500</v>
      </c>
      <c r="G192" s="23">
        <v>9500</v>
      </c>
      <c r="H192" s="61">
        <f t="shared" si="31"/>
        <v>104.70488652194614</v>
      </c>
      <c r="I192" s="61">
        <f t="shared" si="32"/>
        <v>100</v>
      </c>
      <c r="J192" s="61">
        <f t="shared" si="33"/>
        <v>100</v>
      </c>
    </row>
    <row r="193" spans="1:10" ht="13.8" hidden="1" outlineLevel="2" x14ac:dyDescent="0.25">
      <c r="A193" s="21">
        <v>40200800</v>
      </c>
      <c r="B193" s="22"/>
      <c r="C193" s="22" t="s">
        <v>221</v>
      </c>
      <c r="D193" s="23">
        <v>96.64</v>
      </c>
      <c r="E193" s="23">
        <v>200</v>
      </c>
      <c r="F193" s="23">
        <v>140</v>
      </c>
      <c r="G193" s="23">
        <v>200</v>
      </c>
      <c r="H193" s="61">
        <f t="shared" si="31"/>
        <v>144.86754966887418</v>
      </c>
      <c r="I193" s="61">
        <f t="shared" si="32"/>
        <v>142.85714285714286</v>
      </c>
      <c r="J193" s="61">
        <f t="shared" si="33"/>
        <v>100</v>
      </c>
    </row>
    <row r="194" spans="1:10" ht="13.8" hidden="1" outlineLevel="2" x14ac:dyDescent="0.25">
      <c r="A194" s="21">
        <v>40200801</v>
      </c>
      <c r="B194" s="22"/>
      <c r="C194" s="22" t="s">
        <v>222</v>
      </c>
      <c r="D194" s="23">
        <v>503.98</v>
      </c>
      <c r="E194" s="23">
        <v>3000</v>
      </c>
      <c r="F194" s="23">
        <v>700</v>
      </c>
      <c r="G194" s="23">
        <v>2000</v>
      </c>
      <c r="H194" s="61">
        <f t="shared" si="31"/>
        <v>138.89440057145123</v>
      </c>
      <c r="I194" s="61">
        <f t="shared" si="32"/>
        <v>285.71428571428572</v>
      </c>
      <c r="J194" s="61">
        <f t="shared" si="33"/>
        <v>66.666666666666657</v>
      </c>
    </row>
    <row r="195" spans="1:10" ht="13.8" hidden="1" outlineLevel="2" x14ac:dyDescent="0.25">
      <c r="A195" s="21">
        <v>40200802</v>
      </c>
      <c r="B195" s="22"/>
      <c r="C195" s="22" t="s">
        <v>223</v>
      </c>
      <c r="D195" s="23">
        <v>3434.1900000000005</v>
      </c>
      <c r="E195" s="23">
        <v>3200</v>
      </c>
      <c r="F195" s="23">
        <v>3700</v>
      </c>
      <c r="G195" s="23">
        <v>3800</v>
      </c>
      <c r="H195" s="61">
        <f t="shared" si="31"/>
        <v>107.74010756539387</v>
      </c>
      <c r="I195" s="61">
        <f t="shared" si="32"/>
        <v>102.70270270270269</v>
      </c>
      <c r="J195" s="61">
        <f t="shared" si="33"/>
        <v>118.75</v>
      </c>
    </row>
    <row r="196" spans="1:10" ht="13.8" hidden="1" outlineLevel="2" x14ac:dyDescent="0.25">
      <c r="A196" s="21">
        <v>402009</v>
      </c>
      <c r="B196" s="22"/>
      <c r="C196" s="22" t="s">
        <v>224</v>
      </c>
      <c r="D196" s="23">
        <v>17361.34</v>
      </c>
      <c r="E196" s="23">
        <v>23122.71</v>
      </c>
      <c r="F196" s="23">
        <v>21881.32</v>
      </c>
      <c r="G196" s="23">
        <v>22750</v>
      </c>
      <c r="H196" s="61">
        <f t="shared" si="31"/>
        <v>126.03474155796729</v>
      </c>
      <c r="I196" s="61">
        <f t="shared" si="32"/>
        <v>103.96996159281066</v>
      </c>
      <c r="J196" s="61">
        <f t="shared" si="33"/>
        <v>98.388121461541488</v>
      </c>
    </row>
    <row r="197" spans="1:10" ht="13.8" hidden="1" outlineLevel="2" x14ac:dyDescent="0.25">
      <c r="A197" s="21">
        <v>40200908</v>
      </c>
      <c r="B197" s="22"/>
      <c r="C197" s="22" t="s">
        <v>225</v>
      </c>
      <c r="D197" s="23">
        <v>0</v>
      </c>
      <c r="E197" s="23">
        <v>600</v>
      </c>
      <c r="F197" s="23">
        <v>600</v>
      </c>
      <c r="G197" s="23">
        <v>600</v>
      </c>
      <c r="H197" s="61">
        <f t="shared" si="31"/>
        <v>0</v>
      </c>
      <c r="I197" s="61">
        <f t="shared" si="32"/>
        <v>100</v>
      </c>
      <c r="J197" s="61">
        <f t="shared" si="33"/>
        <v>100</v>
      </c>
    </row>
    <row r="198" spans="1:10" ht="13.8" hidden="1" outlineLevel="2" x14ac:dyDescent="0.25">
      <c r="A198" s="21">
        <v>402099</v>
      </c>
      <c r="B198" s="22"/>
      <c r="C198" s="22" t="s">
        <v>226</v>
      </c>
      <c r="D198" s="23">
        <v>3003.97</v>
      </c>
      <c r="E198" s="23">
        <v>12898.71</v>
      </c>
      <c r="F198" s="23">
        <v>12355.95</v>
      </c>
      <c r="G198" s="23">
        <v>4800</v>
      </c>
      <c r="H198" s="61">
        <f t="shared" si="31"/>
        <v>411.32068562602166</v>
      </c>
      <c r="I198" s="61">
        <f t="shared" si="32"/>
        <v>38.847680672064868</v>
      </c>
      <c r="J198" s="61">
        <f t="shared" si="33"/>
        <v>37.213023627944189</v>
      </c>
    </row>
    <row r="199" spans="1:10" ht="13.8" hidden="1" outlineLevel="2" x14ac:dyDescent="0.25">
      <c r="A199" s="21">
        <v>40209905</v>
      </c>
      <c r="B199" s="22"/>
      <c r="C199" s="22" t="s">
        <v>227</v>
      </c>
      <c r="D199" s="23">
        <v>347</v>
      </c>
      <c r="E199" s="23">
        <v>1000</v>
      </c>
      <c r="F199" s="23">
        <v>128.5</v>
      </c>
      <c r="G199" s="23">
        <v>800</v>
      </c>
      <c r="H199" s="61">
        <f t="shared" si="31"/>
        <v>37.031700288184439</v>
      </c>
      <c r="I199" s="61">
        <f t="shared" si="32"/>
        <v>622.56809338521407</v>
      </c>
      <c r="J199" s="61">
        <f t="shared" si="33"/>
        <v>80</v>
      </c>
    </row>
    <row r="200" spans="1:10" ht="13.8" hidden="1" outlineLevel="2" x14ac:dyDescent="0.25">
      <c r="A200" s="21">
        <v>40209911</v>
      </c>
      <c r="B200" s="22"/>
      <c r="C200" s="22" t="s">
        <v>228</v>
      </c>
      <c r="D200" s="23">
        <v>5188.6900000000005</v>
      </c>
      <c r="E200" s="23">
        <v>5500</v>
      </c>
      <c r="F200" s="23">
        <v>5500</v>
      </c>
      <c r="G200" s="23">
        <v>5500</v>
      </c>
      <c r="H200" s="61">
        <f t="shared" si="31"/>
        <v>105.99978029136447</v>
      </c>
      <c r="I200" s="61">
        <f t="shared" si="32"/>
        <v>100</v>
      </c>
      <c r="J200" s="61">
        <f t="shared" si="33"/>
        <v>100</v>
      </c>
    </row>
    <row r="201" spans="1:10" ht="13.8" hidden="1" outlineLevel="2" x14ac:dyDescent="0.25">
      <c r="A201" s="21">
        <v>40209912</v>
      </c>
      <c r="B201" s="22"/>
      <c r="C201" s="22" t="s">
        <v>229</v>
      </c>
      <c r="D201" s="23">
        <v>1141</v>
      </c>
      <c r="E201" s="23">
        <v>2179</v>
      </c>
      <c r="F201" s="23">
        <v>1179</v>
      </c>
      <c r="G201" s="23">
        <v>1179</v>
      </c>
      <c r="H201" s="61">
        <f t="shared" si="31"/>
        <v>103.33041191936898</v>
      </c>
      <c r="I201" s="61">
        <f t="shared" si="32"/>
        <v>100</v>
      </c>
      <c r="J201" s="61">
        <f t="shared" si="33"/>
        <v>54.107388710417624</v>
      </c>
    </row>
    <row r="202" spans="1:10" ht="13.8" hidden="1" outlineLevel="2" x14ac:dyDescent="0.25">
      <c r="A202" s="21">
        <v>40209924</v>
      </c>
      <c r="B202" s="22"/>
      <c r="C202" s="22" t="s">
        <v>230</v>
      </c>
      <c r="D202" s="23">
        <v>3769.4400000000005</v>
      </c>
      <c r="E202" s="23">
        <v>3500</v>
      </c>
      <c r="F202" s="23">
        <v>4500</v>
      </c>
      <c r="G202" s="23">
        <v>4500</v>
      </c>
      <c r="H202" s="61">
        <f t="shared" si="31"/>
        <v>119.38112823124918</v>
      </c>
      <c r="I202" s="61">
        <f t="shared" si="32"/>
        <v>100</v>
      </c>
      <c r="J202" s="61">
        <f t="shared" si="33"/>
        <v>128.57142857142858</v>
      </c>
    </row>
    <row r="203" spans="1:10" ht="13.8" hidden="1" outlineLevel="2" x14ac:dyDescent="0.25">
      <c r="A203" s="21">
        <v>40209935</v>
      </c>
      <c r="B203" s="22"/>
      <c r="C203" s="22" t="s">
        <v>231</v>
      </c>
      <c r="D203" s="23">
        <v>0</v>
      </c>
      <c r="E203" s="23">
        <v>0</v>
      </c>
      <c r="F203" s="23">
        <v>0</v>
      </c>
      <c r="G203" s="23">
        <v>2000</v>
      </c>
      <c r="H203" s="62"/>
      <c r="I203" s="61">
        <f t="shared" si="32"/>
        <v>0</v>
      </c>
      <c r="J203" s="61">
        <f t="shared" si="33"/>
        <v>0</v>
      </c>
    </row>
    <row r="204" spans="1:10" ht="13.8" hidden="1" outlineLevel="2" x14ac:dyDescent="0.25">
      <c r="A204" s="21">
        <v>40209936</v>
      </c>
      <c r="B204" s="22"/>
      <c r="C204" s="22" t="s">
        <v>232</v>
      </c>
      <c r="D204" s="23">
        <v>0</v>
      </c>
      <c r="E204" s="23">
        <v>0</v>
      </c>
      <c r="F204" s="23">
        <v>0</v>
      </c>
      <c r="G204" s="23">
        <v>20000</v>
      </c>
      <c r="H204" s="62"/>
      <c r="I204" s="61">
        <f t="shared" si="32"/>
        <v>0</v>
      </c>
      <c r="J204" s="61">
        <f t="shared" si="33"/>
        <v>0</v>
      </c>
    </row>
    <row r="205" spans="1:10" ht="13.8" outlineLevel="1" collapsed="1" x14ac:dyDescent="0.25">
      <c r="A205" s="21">
        <v>4021</v>
      </c>
      <c r="B205" s="22"/>
      <c r="C205" s="22" t="s">
        <v>233</v>
      </c>
      <c r="D205" s="23">
        <f>D206+D207+D208</f>
        <v>22842.76</v>
      </c>
      <c r="E205" s="23">
        <f>E206+E207+E208</f>
        <v>56361.04</v>
      </c>
      <c r="F205" s="23">
        <f>F206+F207+F208</f>
        <v>27600</v>
      </c>
      <c r="G205" s="23">
        <f>G206+G207+G208</f>
        <v>60450</v>
      </c>
      <c r="H205" s="61">
        <f t="shared" ref="H205:H237" si="34">IF(D205&lt;&gt;0,F205/D205*100,)</f>
        <v>120.8260297792386</v>
      </c>
      <c r="I205" s="61">
        <f t="shared" si="32"/>
        <v>219.02173913043475</v>
      </c>
      <c r="J205" s="61">
        <f t="shared" si="33"/>
        <v>107.25494064694334</v>
      </c>
    </row>
    <row r="206" spans="1:10" ht="13.8" hidden="1" outlineLevel="2" x14ac:dyDescent="0.25">
      <c r="A206" s="21">
        <v>402199</v>
      </c>
      <c r="B206" s="22"/>
      <c r="C206" s="22" t="s">
        <v>234</v>
      </c>
      <c r="D206" s="23">
        <v>2760</v>
      </c>
      <c r="E206" s="23">
        <v>15031.04</v>
      </c>
      <c r="F206" s="23">
        <v>4600</v>
      </c>
      <c r="G206" s="23">
        <v>14750</v>
      </c>
      <c r="H206" s="61">
        <f t="shared" si="34"/>
        <v>166.66666666666669</v>
      </c>
      <c r="I206" s="61">
        <f t="shared" si="32"/>
        <v>320.65217391304344</v>
      </c>
      <c r="J206" s="61">
        <f t="shared" si="33"/>
        <v>98.130269096483005</v>
      </c>
    </row>
    <row r="207" spans="1:10" ht="13.8" hidden="1" outlineLevel="2" x14ac:dyDescent="0.25">
      <c r="A207" s="21">
        <v>40219900</v>
      </c>
      <c r="B207" s="22"/>
      <c r="C207" s="22" t="s">
        <v>235</v>
      </c>
      <c r="D207" s="23">
        <v>20082.759999999998</v>
      </c>
      <c r="E207" s="23">
        <v>31000</v>
      </c>
      <c r="F207" s="23">
        <v>23000</v>
      </c>
      <c r="G207" s="23">
        <v>31000</v>
      </c>
      <c r="H207" s="61">
        <f t="shared" si="34"/>
        <v>114.52609103529596</v>
      </c>
      <c r="I207" s="61">
        <f t="shared" si="32"/>
        <v>134.78260869565219</v>
      </c>
      <c r="J207" s="61">
        <f t="shared" si="33"/>
        <v>100</v>
      </c>
    </row>
    <row r="208" spans="1:10" ht="13.8" hidden="1" outlineLevel="2" x14ac:dyDescent="0.25">
      <c r="A208" s="21">
        <v>40219908</v>
      </c>
      <c r="B208" s="22"/>
      <c r="C208" s="22" t="s">
        <v>236</v>
      </c>
      <c r="D208" s="23">
        <v>0</v>
      </c>
      <c r="E208" s="23">
        <v>10330</v>
      </c>
      <c r="F208" s="23">
        <v>0</v>
      </c>
      <c r="G208" s="23">
        <v>14700</v>
      </c>
      <c r="H208" s="61">
        <f t="shared" si="34"/>
        <v>0</v>
      </c>
      <c r="I208" s="61">
        <f t="shared" si="32"/>
        <v>0</v>
      </c>
      <c r="J208" s="61">
        <f t="shared" si="33"/>
        <v>142.30396902226525</v>
      </c>
    </row>
    <row r="209" spans="1:10" ht="13.8" outlineLevel="1" collapsed="1" x14ac:dyDescent="0.25">
      <c r="A209" s="21">
        <v>4022</v>
      </c>
      <c r="B209" s="22"/>
      <c r="C209" s="22" t="s">
        <v>237</v>
      </c>
      <c r="D209" s="23">
        <f>D210+D211+D212+D213+D214+D215</f>
        <v>144342.22</v>
      </c>
      <c r="E209" s="23">
        <f>E210+E211+E212+E213+E214+E215</f>
        <v>234482.00999999995</v>
      </c>
      <c r="F209" s="23">
        <f>F210+F211+F212+F213+F214+F215</f>
        <v>235573.44</v>
      </c>
      <c r="G209" s="23">
        <f>G210+G211+G212+G213+G214+G215</f>
        <v>203644</v>
      </c>
      <c r="H209" s="61">
        <f t="shared" si="34"/>
        <v>163.20480591195007</v>
      </c>
      <c r="I209" s="61">
        <f t="shared" si="32"/>
        <v>86.446078131728271</v>
      </c>
      <c r="J209" s="61">
        <f t="shared" si="33"/>
        <v>86.848453747048666</v>
      </c>
    </row>
    <row r="210" spans="1:10" ht="13.8" hidden="1" outlineLevel="2" x14ac:dyDescent="0.25">
      <c r="A210" s="21">
        <v>402200</v>
      </c>
      <c r="B210" s="22"/>
      <c r="C210" s="22" t="s">
        <v>238</v>
      </c>
      <c r="D210" s="23">
        <v>62524.03</v>
      </c>
      <c r="E210" s="23">
        <v>97069.79</v>
      </c>
      <c r="F210" s="23">
        <v>102991</v>
      </c>
      <c r="G210" s="23">
        <v>106320</v>
      </c>
      <c r="H210" s="61">
        <f t="shared" si="34"/>
        <v>164.72226758255985</v>
      </c>
      <c r="I210" s="61">
        <f t="shared" si="32"/>
        <v>103.23232127079065</v>
      </c>
      <c r="J210" s="61">
        <f t="shared" si="33"/>
        <v>109.52944268242469</v>
      </c>
    </row>
    <row r="211" spans="1:10" ht="13.8" hidden="1" outlineLevel="2" x14ac:dyDescent="0.25">
      <c r="A211" s="21">
        <v>402201</v>
      </c>
      <c r="B211" s="22"/>
      <c r="C211" s="22" t="s">
        <v>239</v>
      </c>
      <c r="D211" s="23">
        <v>43760.020000000004</v>
      </c>
      <c r="E211" s="23">
        <v>85225.43</v>
      </c>
      <c r="F211" s="23">
        <v>86120.35</v>
      </c>
      <c r="G211" s="23">
        <v>42550</v>
      </c>
      <c r="H211" s="61">
        <f t="shared" si="34"/>
        <v>196.80144113279655</v>
      </c>
      <c r="I211" s="61">
        <f t="shared" si="32"/>
        <v>49.407602268221154</v>
      </c>
      <c r="J211" s="61">
        <f t="shared" si="33"/>
        <v>49.926412808946822</v>
      </c>
    </row>
    <row r="212" spans="1:10" ht="13.8" hidden="1" outlineLevel="2" x14ac:dyDescent="0.25">
      <c r="A212" s="21">
        <v>402203</v>
      </c>
      <c r="B212" s="22"/>
      <c r="C212" s="22" t="s">
        <v>240</v>
      </c>
      <c r="D212" s="23">
        <v>5236.3300000000008</v>
      </c>
      <c r="E212" s="23">
        <v>6407.55</v>
      </c>
      <c r="F212" s="23">
        <v>4651</v>
      </c>
      <c r="G212" s="23">
        <v>6100</v>
      </c>
      <c r="H212" s="61">
        <f t="shared" si="34"/>
        <v>88.821751111942888</v>
      </c>
      <c r="I212" s="61">
        <f t="shared" si="32"/>
        <v>131.15459041066438</v>
      </c>
      <c r="J212" s="61">
        <f t="shared" si="33"/>
        <v>95.200193521704861</v>
      </c>
    </row>
    <row r="213" spans="1:10" ht="13.8" hidden="1" outlineLevel="2" x14ac:dyDescent="0.25">
      <c r="A213" s="21">
        <v>402204</v>
      </c>
      <c r="B213" s="22"/>
      <c r="C213" s="22" t="s">
        <v>241</v>
      </c>
      <c r="D213" s="23">
        <v>14571.710000000001</v>
      </c>
      <c r="E213" s="23">
        <v>24815.239999999998</v>
      </c>
      <c r="F213" s="23">
        <v>24321.09</v>
      </c>
      <c r="G213" s="23">
        <v>28550</v>
      </c>
      <c r="H213" s="61">
        <f t="shared" si="34"/>
        <v>166.90621759560133</v>
      </c>
      <c r="I213" s="61">
        <f t="shared" si="32"/>
        <v>117.387830890803</v>
      </c>
      <c r="J213" s="61">
        <f t="shared" si="33"/>
        <v>115.05026749690916</v>
      </c>
    </row>
    <row r="214" spans="1:10" ht="13.8" hidden="1" outlineLevel="2" x14ac:dyDescent="0.25">
      <c r="A214" s="21">
        <v>402205</v>
      </c>
      <c r="B214" s="22"/>
      <c r="C214" s="22" t="s">
        <v>242</v>
      </c>
      <c r="D214" s="23">
        <v>11251.200000000004</v>
      </c>
      <c r="E214" s="23">
        <v>12564</v>
      </c>
      <c r="F214" s="23">
        <v>11490</v>
      </c>
      <c r="G214" s="23">
        <v>12624</v>
      </c>
      <c r="H214" s="61">
        <f t="shared" si="34"/>
        <v>102.1224402730375</v>
      </c>
      <c r="I214" s="61">
        <f t="shared" si="32"/>
        <v>109.86945169712794</v>
      </c>
      <c r="J214" s="61">
        <f t="shared" si="33"/>
        <v>100.47755491881567</v>
      </c>
    </row>
    <row r="215" spans="1:10" ht="13.8" hidden="1" outlineLevel="2" x14ac:dyDescent="0.25">
      <c r="A215" s="21">
        <v>402206</v>
      </c>
      <c r="B215" s="22"/>
      <c r="C215" s="22" t="s">
        <v>243</v>
      </c>
      <c r="D215" s="23">
        <v>6998.9299999999985</v>
      </c>
      <c r="E215" s="23">
        <v>8400</v>
      </c>
      <c r="F215" s="23">
        <v>6000</v>
      </c>
      <c r="G215" s="23">
        <v>7500</v>
      </c>
      <c r="H215" s="61">
        <f t="shared" si="34"/>
        <v>85.72738975814876</v>
      </c>
      <c r="I215" s="61">
        <f t="shared" si="32"/>
        <v>125</v>
      </c>
      <c r="J215" s="61">
        <f t="shared" si="33"/>
        <v>89.285714285714292</v>
      </c>
    </row>
    <row r="216" spans="1:10" ht="13.8" outlineLevel="1" collapsed="1" x14ac:dyDescent="0.25">
      <c r="A216" s="21">
        <v>4023</v>
      </c>
      <c r="B216" s="22"/>
      <c r="C216" s="22" t="s">
        <v>244</v>
      </c>
      <c r="D216" s="23">
        <f>D217+D218+D219+D220</f>
        <v>5714.869999999999</v>
      </c>
      <c r="E216" s="23">
        <f>E217+E218+E219+E220</f>
        <v>5046</v>
      </c>
      <c r="F216" s="23">
        <f>F217+F218+F219+F220</f>
        <v>3348.24</v>
      </c>
      <c r="G216" s="23">
        <f>G217+G218+G219+G220</f>
        <v>4800</v>
      </c>
      <c r="H216" s="61">
        <f t="shared" si="34"/>
        <v>58.588209355593399</v>
      </c>
      <c r="I216" s="61">
        <f t="shared" si="32"/>
        <v>143.35889900365567</v>
      </c>
      <c r="J216" s="61">
        <f t="shared" si="33"/>
        <v>95.124851367419737</v>
      </c>
    </row>
    <row r="217" spans="1:10" ht="13.8" hidden="1" outlineLevel="2" x14ac:dyDescent="0.25">
      <c r="A217" s="21">
        <v>402300</v>
      </c>
      <c r="B217" s="22"/>
      <c r="C217" s="22" t="s">
        <v>245</v>
      </c>
      <c r="D217" s="23">
        <v>2646.22</v>
      </c>
      <c r="E217" s="23">
        <v>2880</v>
      </c>
      <c r="F217" s="23">
        <v>2100</v>
      </c>
      <c r="G217" s="23">
        <v>2880</v>
      </c>
      <c r="H217" s="61">
        <f t="shared" si="34"/>
        <v>79.358481154250214</v>
      </c>
      <c r="I217" s="61">
        <f t="shared" si="32"/>
        <v>137.14285714285714</v>
      </c>
      <c r="J217" s="61">
        <f t="shared" si="33"/>
        <v>100</v>
      </c>
    </row>
    <row r="218" spans="1:10" ht="13.8" hidden="1" outlineLevel="2" x14ac:dyDescent="0.25">
      <c r="A218" s="21">
        <v>402301</v>
      </c>
      <c r="B218" s="22"/>
      <c r="C218" s="22" t="s">
        <v>246</v>
      </c>
      <c r="D218" s="23">
        <v>1425.17</v>
      </c>
      <c r="E218" s="23">
        <v>1046</v>
      </c>
      <c r="F218" s="23">
        <v>500</v>
      </c>
      <c r="G218" s="23">
        <v>1000</v>
      </c>
      <c r="H218" s="61">
        <f t="shared" si="34"/>
        <v>35.083533894202098</v>
      </c>
      <c r="I218" s="61">
        <f t="shared" si="32"/>
        <v>200</v>
      </c>
      <c r="J218" s="61">
        <f t="shared" si="33"/>
        <v>95.602294455066911</v>
      </c>
    </row>
    <row r="219" spans="1:10" ht="13.8" hidden="1" outlineLevel="2" x14ac:dyDescent="0.25">
      <c r="A219" s="21">
        <v>402304</v>
      </c>
      <c r="B219" s="22"/>
      <c r="C219" s="22" t="s">
        <v>247</v>
      </c>
      <c r="D219" s="23">
        <v>205.38</v>
      </c>
      <c r="E219" s="23">
        <v>120</v>
      </c>
      <c r="F219" s="23">
        <v>115</v>
      </c>
      <c r="G219" s="23">
        <v>120</v>
      </c>
      <c r="H219" s="61">
        <f t="shared" si="34"/>
        <v>55.993767650209371</v>
      </c>
      <c r="I219" s="61">
        <f t="shared" si="32"/>
        <v>104.34782608695652</v>
      </c>
      <c r="J219" s="61">
        <f t="shared" si="33"/>
        <v>100</v>
      </c>
    </row>
    <row r="220" spans="1:10" ht="13.8" hidden="1" outlineLevel="2" x14ac:dyDescent="0.25">
      <c r="A220" s="21">
        <v>402305</v>
      </c>
      <c r="B220" s="22"/>
      <c r="C220" s="22" t="s">
        <v>248</v>
      </c>
      <c r="D220" s="23">
        <v>1438.1</v>
      </c>
      <c r="E220" s="23">
        <v>1000</v>
      </c>
      <c r="F220" s="23">
        <v>633.24</v>
      </c>
      <c r="G220" s="23">
        <v>800</v>
      </c>
      <c r="H220" s="61">
        <f t="shared" si="34"/>
        <v>44.033099228148252</v>
      </c>
      <c r="I220" s="61">
        <f t="shared" si="32"/>
        <v>126.33440717579431</v>
      </c>
      <c r="J220" s="61">
        <f t="shared" si="33"/>
        <v>80</v>
      </c>
    </row>
    <row r="221" spans="1:10" ht="13.8" outlineLevel="1" collapsed="1" x14ac:dyDescent="0.25">
      <c r="A221" s="21">
        <v>4024</v>
      </c>
      <c r="B221" s="22"/>
      <c r="C221" s="22" t="s">
        <v>249</v>
      </c>
      <c r="D221" s="23">
        <f>D222+D223</f>
        <v>1811.4000000000003</v>
      </c>
      <c r="E221" s="23">
        <f>E222+E223</f>
        <v>2050</v>
      </c>
      <c r="F221" s="23">
        <f>F222+F223</f>
        <v>1800</v>
      </c>
      <c r="G221" s="23">
        <f>G222+G223</f>
        <v>2050</v>
      </c>
      <c r="H221" s="61">
        <f t="shared" si="34"/>
        <v>99.370652533951613</v>
      </c>
      <c r="I221" s="61">
        <f t="shared" si="32"/>
        <v>113.88888888888889</v>
      </c>
      <c r="J221" s="61">
        <f t="shared" si="33"/>
        <v>100</v>
      </c>
    </row>
    <row r="222" spans="1:10" ht="13.8" hidden="1" outlineLevel="2" x14ac:dyDescent="0.25">
      <c r="A222" s="21">
        <v>402400</v>
      </c>
      <c r="B222" s="22"/>
      <c r="C222" s="22" t="s">
        <v>250</v>
      </c>
      <c r="D222" s="23">
        <v>68.23</v>
      </c>
      <c r="E222" s="23">
        <v>250</v>
      </c>
      <c r="F222" s="23">
        <v>0</v>
      </c>
      <c r="G222" s="23">
        <v>250</v>
      </c>
      <c r="H222" s="61">
        <f t="shared" si="34"/>
        <v>0</v>
      </c>
      <c r="I222" s="61">
        <f t="shared" si="32"/>
        <v>0</v>
      </c>
      <c r="J222" s="61">
        <f t="shared" si="33"/>
        <v>100</v>
      </c>
    </row>
    <row r="223" spans="1:10" ht="13.8" hidden="1" outlineLevel="2" x14ac:dyDescent="0.25">
      <c r="A223" s="21">
        <v>402402</v>
      </c>
      <c r="B223" s="22"/>
      <c r="C223" s="22" t="s">
        <v>251</v>
      </c>
      <c r="D223" s="23">
        <v>1743.1700000000003</v>
      </c>
      <c r="E223" s="23">
        <v>1800</v>
      </c>
      <c r="F223" s="23">
        <v>1800</v>
      </c>
      <c r="G223" s="23">
        <v>1800</v>
      </c>
      <c r="H223" s="61">
        <f t="shared" si="34"/>
        <v>103.26015248082514</v>
      </c>
      <c r="I223" s="61">
        <f t="shared" si="32"/>
        <v>100</v>
      </c>
      <c r="J223" s="61">
        <f t="shared" si="33"/>
        <v>100</v>
      </c>
    </row>
    <row r="224" spans="1:10" ht="13.8" outlineLevel="1" collapsed="1" x14ac:dyDescent="0.25">
      <c r="A224" s="21">
        <v>4025</v>
      </c>
      <c r="B224" s="22"/>
      <c r="C224" s="22" t="s">
        <v>252</v>
      </c>
      <c r="D224" s="23">
        <f>D225+D226+D227+D228+D229+D230+D231+D232+D233+D234+D235</f>
        <v>1088401.1800000004</v>
      </c>
      <c r="E224" s="23">
        <f>E225+E226+E227+E228+E229+E230+E231+E232+E233+E234+E235</f>
        <v>1169590.3699999999</v>
      </c>
      <c r="F224" s="23">
        <f>F225+F226+F227+F228+F229+F230+F231+F232+F233+F234+F235</f>
        <v>1121878.6600000001</v>
      </c>
      <c r="G224" s="23">
        <f>G225+G226+G227+G228+G229+G230+G231+G232+G233+G234+G235</f>
        <v>846700</v>
      </c>
      <c r="H224" s="61">
        <f t="shared" si="34"/>
        <v>103.07584010520824</v>
      </c>
      <c r="I224" s="61">
        <f t="shared" si="32"/>
        <v>75.471620076987634</v>
      </c>
      <c r="J224" s="61">
        <f t="shared" si="33"/>
        <v>72.392866914593355</v>
      </c>
    </row>
    <row r="225" spans="1:10" ht="13.8" hidden="1" outlineLevel="2" x14ac:dyDescent="0.25">
      <c r="A225" s="21">
        <v>402500</v>
      </c>
      <c r="B225" s="22"/>
      <c r="C225" s="22" t="s">
        <v>253</v>
      </c>
      <c r="D225" s="23">
        <v>21148.509999999995</v>
      </c>
      <c r="E225" s="23">
        <v>92638.57</v>
      </c>
      <c r="F225" s="23">
        <v>100000</v>
      </c>
      <c r="G225" s="23">
        <v>15000</v>
      </c>
      <c r="H225" s="61">
        <f t="shared" si="34"/>
        <v>472.84655041891853</v>
      </c>
      <c r="I225" s="61">
        <f t="shared" si="32"/>
        <v>15</v>
      </c>
      <c r="J225" s="61">
        <f t="shared" si="33"/>
        <v>16.191959785216891</v>
      </c>
    </row>
    <row r="226" spans="1:10" ht="13.8" hidden="1" outlineLevel="2" x14ac:dyDescent="0.25">
      <c r="A226" s="21">
        <v>402501</v>
      </c>
      <c r="B226" s="22"/>
      <c r="C226" s="22" t="s">
        <v>254</v>
      </c>
      <c r="D226" s="23">
        <v>18678.05</v>
      </c>
      <c r="E226" s="23">
        <v>11620</v>
      </c>
      <c r="F226" s="23">
        <v>3760</v>
      </c>
      <c r="G226" s="23">
        <v>11600</v>
      </c>
      <c r="H226" s="61">
        <f t="shared" si="34"/>
        <v>20.130581083143049</v>
      </c>
      <c r="I226" s="61">
        <f t="shared" si="32"/>
        <v>308.51063829787233</v>
      </c>
      <c r="J226" s="61">
        <f t="shared" si="33"/>
        <v>99.827882960413078</v>
      </c>
    </row>
    <row r="227" spans="1:10" ht="13.8" hidden="1" outlineLevel="2" x14ac:dyDescent="0.25">
      <c r="A227" s="21">
        <v>402503</v>
      </c>
      <c r="B227" s="22"/>
      <c r="C227" s="22" t="s">
        <v>255</v>
      </c>
      <c r="D227" s="23">
        <v>1005185.5400000003</v>
      </c>
      <c r="E227" s="23">
        <v>1013141.7999999999</v>
      </c>
      <c r="F227" s="23">
        <v>965849.45000000007</v>
      </c>
      <c r="G227" s="23">
        <v>768500</v>
      </c>
      <c r="H227" s="61">
        <f t="shared" si="34"/>
        <v>96.08668365842189</v>
      </c>
      <c r="I227" s="61">
        <f t="shared" si="32"/>
        <v>79.567265892215389</v>
      </c>
      <c r="J227" s="61">
        <f t="shared" si="33"/>
        <v>75.853153033464821</v>
      </c>
    </row>
    <row r="228" spans="1:10" ht="13.8" hidden="1" outlineLevel="2" x14ac:dyDescent="0.25">
      <c r="A228" s="21">
        <v>40250306</v>
      </c>
      <c r="B228" s="22"/>
      <c r="C228" s="22" t="s">
        <v>256</v>
      </c>
      <c r="D228" s="23">
        <v>12960.99</v>
      </c>
      <c r="E228" s="23">
        <v>13000</v>
      </c>
      <c r="F228" s="23">
        <v>13000</v>
      </c>
      <c r="G228" s="23">
        <v>10000</v>
      </c>
      <c r="H228" s="61">
        <f t="shared" si="34"/>
        <v>100.30098009488472</v>
      </c>
      <c r="I228" s="61">
        <f t="shared" si="32"/>
        <v>76.923076923076934</v>
      </c>
      <c r="J228" s="61">
        <f t="shared" si="33"/>
        <v>76.923076923076934</v>
      </c>
    </row>
    <row r="229" spans="1:10" ht="13.8" hidden="1" outlineLevel="2" x14ac:dyDescent="0.25">
      <c r="A229" s="21">
        <v>402504</v>
      </c>
      <c r="B229" s="22"/>
      <c r="C229" s="22" t="s">
        <v>257</v>
      </c>
      <c r="D229" s="23">
        <v>2136.2599999999998</v>
      </c>
      <c r="E229" s="23">
        <v>6220</v>
      </c>
      <c r="F229" s="23">
        <v>6999.19</v>
      </c>
      <c r="G229" s="23">
        <v>8200</v>
      </c>
      <c r="H229" s="61">
        <f t="shared" si="34"/>
        <v>327.63755348131787</v>
      </c>
      <c r="I229" s="61">
        <f t="shared" si="32"/>
        <v>117.15641381359845</v>
      </c>
      <c r="J229" s="61">
        <f t="shared" si="33"/>
        <v>131.83279742765274</v>
      </c>
    </row>
    <row r="230" spans="1:10" ht="13.8" hidden="1" outlineLevel="2" x14ac:dyDescent="0.25">
      <c r="A230" s="21">
        <v>402511</v>
      </c>
      <c r="B230" s="22"/>
      <c r="C230" s="22" t="s">
        <v>258</v>
      </c>
      <c r="D230" s="23">
        <v>318.72000000000003</v>
      </c>
      <c r="E230" s="23">
        <v>700</v>
      </c>
      <c r="F230" s="23">
        <v>180.02</v>
      </c>
      <c r="G230" s="23">
        <v>600</v>
      </c>
      <c r="H230" s="61">
        <f t="shared" si="34"/>
        <v>56.48217871485943</v>
      </c>
      <c r="I230" s="61">
        <f t="shared" si="32"/>
        <v>333.29630041106543</v>
      </c>
      <c r="J230" s="61">
        <f t="shared" si="33"/>
        <v>85.714285714285708</v>
      </c>
    </row>
    <row r="231" spans="1:10" ht="13.8" hidden="1" outlineLevel="2" x14ac:dyDescent="0.25">
      <c r="A231" s="21">
        <v>402514</v>
      </c>
      <c r="B231" s="22"/>
      <c r="C231" s="22" t="s">
        <v>259</v>
      </c>
      <c r="D231" s="23">
        <v>14139.300000000003</v>
      </c>
      <c r="E231" s="23">
        <v>14000</v>
      </c>
      <c r="F231" s="23">
        <v>15960</v>
      </c>
      <c r="G231" s="23">
        <v>16000</v>
      </c>
      <c r="H231" s="61">
        <f t="shared" si="34"/>
        <v>112.87687509282635</v>
      </c>
      <c r="I231" s="61">
        <f t="shared" si="32"/>
        <v>100.25062656641603</v>
      </c>
      <c r="J231" s="61">
        <f t="shared" si="33"/>
        <v>114.28571428571428</v>
      </c>
    </row>
    <row r="232" spans="1:10" ht="13.8" hidden="1" outlineLevel="2" x14ac:dyDescent="0.25">
      <c r="A232" s="21">
        <v>402515</v>
      </c>
      <c r="B232" s="22"/>
      <c r="C232" s="22" t="s">
        <v>260</v>
      </c>
      <c r="D232" s="23">
        <v>5200.3700000000008</v>
      </c>
      <c r="E232" s="23">
        <v>7000</v>
      </c>
      <c r="F232" s="23">
        <v>7650</v>
      </c>
      <c r="G232" s="23">
        <v>7700</v>
      </c>
      <c r="H232" s="61">
        <f t="shared" si="34"/>
        <v>147.10491753471388</v>
      </c>
      <c r="I232" s="61">
        <f t="shared" si="32"/>
        <v>100.65359477124183</v>
      </c>
      <c r="J232" s="61">
        <f t="shared" si="33"/>
        <v>110.00000000000001</v>
      </c>
    </row>
    <row r="233" spans="1:10" ht="13.8" hidden="1" outlineLevel="2" x14ac:dyDescent="0.25">
      <c r="A233" s="21">
        <v>40259902</v>
      </c>
      <c r="B233" s="22"/>
      <c r="C233" s="22" t="s">
        <v>261</v>
      </c>
      <c r="D233" s="23">
        <v>7111.58</v>
      </c>
      <c r="E233" s="23">
        <v>8270</v>
      </c>
      <c r="F233" s="23">
        <v>7260</v>
      </c>
      <c r="G233" s="23">
        <v>7600</v>
      </c>
      <c r="H233" s="61">
        <f t="shared" si="34"/>
        <v>102.08701863720862</v>
      </c>
      <c r="I233" s="61">
        <f t="shared" si="32"/>
        <v>104.68319559228649</v>
      </c>
      <c r="J233" s="61">
        <f t="shared" si="33"/>
        <v>91.898428053204356</v>
      </c>
    </row>
    <row r="234" spans="1:10" ht="13.8" hidden="1" outlineLevel="2" x14ac:dyDescent="0.25">
      <c r="A234" s="21">
        <v>40259903</v>
      </c>
      <c r="B234" s="22"/>
      <c r="C234" s="22" t="s">
        <v>262</v>
      </c>
      <c r="D234" s="23">
        <v>612.17999999999995</v>
      </c>
      <c r="E234" s="23">
        <v>1500</v>
      </c>
      <c r="F234" s="23">
        <v>0</v>
      </c>
      <c r="G234" s="23">
        <v>0</v>
      </c>
      <c r="H234" s="61">
        <f t="shared" si="34"/>
        <v>0</v>
      </c>
      <c r="I234" s="62"/>
      <c r="J234" s="62"/>
    </row>
    <row r="235" spans="1:10" ht="13.8" hidden="1" outlineLevel="2" x14ac:dyDescent="0.25">
      <c r="A235" s="21">
        <v>40259911</v>
      </c>
      <c r="B235" s="22"/>
      <c r="C235" s="22" t="s">
        <v>263</v>
      </c>
      <c r="D235" s="23">
        <v>909.68000000000006</v>
      </c>
      <c r="E235" s="23">
        <v>1500</v>
      </c>
      <c r="F235" s="23">
        <v>1220</v>
      </c>
      <c r="G235" s="23">
        <v>1500</v>
      </c>
      <c r="H235" s="61">
        <f t="shared" si="34"/>
        <v>134.11309471462491</v>
      </c>
      <c r="I235" s="61">
        <f>IF(F235&lt;&gt;0,G235/F235*100,)</f>
        <v>122.95081967213115</v>
      </c>
      <c r="J235" s="61">
        <f>IF(E235&lt;&gt;0,G235/E235*100,)</f>
        <v>100</v>
      </c>
    </row>
    <row r="236" spans="1:10" ht="13.8" outlineLevel="1" collapsed="1" x14ac:dyDescent="0.25">
      <c r="A236" s="21">
        <v>4026</v>
      </c>
      <c r="B236" s="22"/>
      <c r="C236" s="22" t="s">
        <v>264</v>
      </c>
      <c r="D236" s="23">
        <f>D237</f>
        <v>23181.33</v>
      </c>
      <c r="E236" s="23">
        <f>E237</f>
        <v>101.77</v>
      </c>
      <c r="F236" s="23">
        <f>F237</f>
        <v>101.77</v>
      </c>
      <c r="G236" s="23">
        <f>G237</f>
        <v>0</v>
      </c>
      <c r="H236" s="61">
        <f t="shared" si="34"/>
        <v>0.43901708832064418</v>
      </c>
      <c r="I236" s="62"/>
      <c r="J236" s="62"/>
    </row>
    <row r="237" spans="1:10" ht="13.8" hidden="1" outlineLevel="2" x14ac:dyDescent="0.25">
      <c r="A237" s="21">
        <v>402605</v>
      </c>
      <c r="B237" s="22"/>
      <c r="C237" s="22" t="s">
        <v>265</v>
      </c>
      <c r="D237" s="23">
        <v>23181.33</v>
      </c>
      <c r="E237" s="23">
        <v>101.77</v>
      </c>
      <c r="F237" s="23">
        <v>101.77</v>
      </c>
      <c r="G237" s="23">
        <v>0</v>
      </c>
      <c r="H237" s="61">
        <f t="shared" si="34"/>
        <v>0.43901708832064418</v>
      </c>
      <c r="I237" s="62"/>
      <c r="J237" s="62"/>
    </row>
    <row r="238" spans="1:10" ht="13.8" outlineLevel="1" collapsed="1" x14ac:dyDescent="0.25">
      <c r="A238" s="21">
        <v>4027</v>
      </c>
      <c r="B238" s="22"/>
      <c r="C238" s="22" t="s">
        <v>266</v>
      </c>
      <c r="D238" s="23">
        <f>D239</f>
        <v>9943.4699999999993</v>
      </c>
      <c r="E238" s="23">
        <f>E239</f>
        <v>0</v>
      </c>
      <c r="F238" s="23">
        <f>F239</f>
        <v>0</v>
      </c>
      <c r="G238" s="23">
        <f>G239</f>
        <v>0</v>
      </c>
      <c r="H238" s="62"/>
      <c r="I238" s="62"/>
      <c r="J238" s="62"/>
    </row>
    <row r="239" spans="1:10" ht="13.8" hidden="1" outlineLevel="2" x14ac:dyDescent="0.25">
      <c r="A239" s="21">
        <v>402702</v>
      </c>
      <c r="B239" s="22"/>
      <c r="C239" s="22" t="s">
        <v>267</v>
      </c>
      <c r="D239" s="23">
        <v>9943.4699999999993</v>
      </c>
      <c r="E239" s="23">
        <v>0</v>
      </c>
      <c r="F239" s="23">
        <v>0</v>
      </c>
      <c r="G239" s="23">
        <v>0</v>
      </c>
      <c r="H239" s="62"/>
      <c r="I239" s="62"/>
      <c r="J239" s="62"/>
    </row>
    <row r="240" spans="1:10" ht="13.8" outlineLevel="1" collapsed="1" x14ac:dyDescent="0.25">
      <c r="A240" s="21">
        <v>4029</v>
      </c>
      <c r="B240" s="22"/>
      <c r="C240" s="22" t="s">
        <v>268</v>
      </c>
      <c r="D240" s="23">
        <f>D241+D242+D243+D244+D245+D246+D247+D248+D249+D250+D251+D252+D253+D254+D255+D256+D257+D258+D259+D260+D261+D262+D263+D264+D265+D266+D267+D268+D269+D270+D271</f>
        <v>288637.62</v>
      </c>
      <c r="E240" s="23">
        <f>E241+E242+E243+E244+E245+E246+E247+E248+E249+E250+E251+E252+E253+E254+E255+E256+E257+E258+E259+E260+E261+E262+E263+E264+E265+E266+E267+E268+E269+E270+E271</f>
        <v>361594.33999999997</v>
      </c>
      <c r="F240" s="23">
        <f>F241+F242+F243+F244+F245+F246+F247+F248+F249+F250+F251+F252+F253+F254+F255+F256+F257+F258+F259+F260+F261+F262+F263+F264+F265+F266+F267+F268+F269+F270+F271</f>
        <v>269824.56000000006</v>
      </c>
      <c r="G240" s="23">
        <f>G241+G242+G243+G244+G245+G246+G247+G248+G249+G250+G251+G252+G253+G254+G255+G256+G257+G258+G259+G260+G261+G262+G263+G264+G265+G266+G267+G268+G269+G270+G271</f>
        <v>327340</v>
      </c>
      <c r="H240" s="61">
        <f t="shared" ref="H240:H264" si="35">IF(D240&lt;&gt;0,F240/D240*100,)</f>
        <v>93.482117819569069</v>
      </c>
      <c r="I240" s="61">
        <f>IF(F240&lt;&gt;0,G240/F240*100,)</f>
        <v>121.31586539045962</v>
      </c>
      <c r="J240" s="61">
        <f>IF(E240&lt;&gt;0,G240/E240*100,)</f>
        <v>90.526859463563511</v>
      </c>
    </row>
    <row r="241" spans="1:10" ht="13.8" hidden="1" outlineLevel="2" x14ac:dyDescent="0.25">
      <c r="A241" s="21">
        <v>402902</v>
      </c>
      <c r="B241" s="22"/>
      <c r="C241" s="22" t="s">
        <v>269</v>
      </c>
      <c r="D241" s="23">
        <v>11465.689999999999</v>
      </c>
      <c r="E241" s="23">
        <v>12239</v>
      </c>
      <c r="F241" s="23">
        <v>8719</v>
      </c>
      <c r="G241" s="23">
        <v>12239</v>
      </c>
      <c r="H241" s="61">
        <f t="shared" si="35"/>
        <v>76.04426772396603</v>
      </c>
      <c r="I241" s="61">
        <f>IF(F241&lt;&gt;0,G241/F241*100,)</f>
        <v>140.3716022479642</v>
      </c>
      <c r="J241" s="61">
        <f>IF(E241&lt;&gt;0,G241/E241*100,)</f>
        <v>100</v>
      </c>
    </row>
    <row r="242" spans="1:10" ht="13.8" hidden="1" outlineLevel="2" x14ac:dyDescent="0.25">
      <c r="A242" s="21">
        <v>402903</v>
      </c>
      <c r="B242" s="22"/>
      <c r="C242" s="22" t="s">
        <v>270</v>
      </c>
      <c r="D242" s="23">
        <v>1564.08</v>
      </c>
      <c r="E242" s="23">
        <v>9400</v>
      </c>
      <c r="F242" s="23">
        <v>1850</v>
      </c>
      <c r="G242" s="23">
        <v>2200</v>
      </c>
      <c r="H242" s="61">
        <f t="shared" si="35"/>
        <v>118.2803948647128</v>
      </c>
      <c r="I242" s="61">
        <f>IF(F242&lt;&gt;0,G242/F242*100,)</f>
        <v>118.91891891891892</v>
      </c>
      <c r="J242" s="61">
        <f>IF(E242&lt;&gt;0,G242/E242*100,)</f>
        <v>23.404255319148938</v>
      </c>
    </row>
    <row r="243" spans="1:10" ht="13.8" hidden="1" outlineLevel="2" x14ac:dyDescent="0.25">
      <c r="A243" s="21">
        <v>40290305</v>
      </c>
      <c r="B243" s="22"/>
      <c r="C243" s="22" t="s">
        <v>271</v>
      </c>
      <c r="D243" s="23">
        <v>0</v>
      </c>
      <c r="E243" s="23">
        <v>1000</v>
      </c>
      <c r="F243" s="23">
        <v>1492.89</v>
      </c>
      <c r="G243" s="23">
        <v>0</v>
      </c>
      <c r="H243" s="61">
        <f t="shared" si="35"/>
        <v>0</v>
      </c>
      <c r="I243" s="62"/>
      <c r="J243" s="62"/>
    </row>
    <row r="244" spans="1:10" ht="13.8" hidden="1" outlineLevel="2" x14ac:dyDescent="0.25">
      <c r="A244" s="21">
        <v>402905</v>
      </c>
      <c r="B244" s="22"/>
      <c r="C244" s="22" t="s">
        <v>272</v>
      </c>
      <c r="D244" s="23">
        <v>30826.700000000004</v>
      </c>
      <c r="E244" s="23">
        <v>35311.96</v>
      </c>
      <c r="F244" s="23">
        <v>29893</v>
      </c>
      <c r="G244" s="23">
        <v>35567</v>
      </c>
      <c r="H244" s="61">
        <f t="shared" si="35"/>
        <v>96.971132167893401</v>
      </c>
      <c r="I244" s="61">
        <f t="shared" ref="I244:I264" si="36">IF(F244&lt;&gt;0,G244/F244*100,)</f>
        <v>118.9810323487104</v>
      </c>
      <c r="J244" s="61">
        <f t="shared" ref="J244:J264" si="37">IF(E244&lt;&gt;0,G244/E244*100,)</f>
        <v>100.72224821278684</v>
      </c>
    </row>
    <row r="245" spans="1:10" ht="13.8" hidden="1" outlineLevel="2" x14ac:dyDescent="0.25">
      <c r="A245" s="21">
        <v>402907</v>
      </c>
      <c r="B245" s="22"/>
      <c r="C245" s="22" t="s">
        <v>273</v>
      </c>
      <c r="D245" s="23">
        <v>1499.46</v>
      </c>
      <c r="E245" s="23">
        <v>3800</v>
      </c>
      <c r="F245" s="23">
        <v>2151.1999999999998</v>
      </c>
      <c r="G245" s="23">
        <v>3043</v>
      </c>
      <c r="H245" s="61">
        <f t="shared" si="35"/>
        <v>143.46498072639483</v>
      </c>
      <c r="I245" s="61">
        <f t="shared" si="36"/>
        <v>141.4559315730755</v>
      </c>
      <c r="J245" s="61">
        <f t="shared" si="37"/>
        <v>80.078947368421055</v>
      </c>
    </row>
    <row r="246" spans="1:10" ht="13.8" hidden="1" outlineLevel="2" x14ac:dyDescent="0.25">
      <c r="A246" s="21">
        <v>402912</v>
      </c>
      <c r="B246" s="22"/>
      <c r="C246" s="22" t="s">
        <v>274</v>
      </c>
      <c r="D246" s="23">
        <v>2866.48</v>
      </c>
      <c r="E246" s="23">
        <v>2577</v>
      </c>
      <c r="F246" s="23">
        <v>2107</v>
      </c>
      <c r="G246" s="23">
        <v>2977</v>
      </c>
      <c r="H246" s="61">
        <f t="shared" si="35"/>
        <v>73.504786358181462</v>
      </c>
      <c r="I246" s="61">
        <f t="shared" si="36"/>
        <v>141.29093497864261</v>
      </c>
      <c r="J246" s="61">
        <f t="shared" si="37"/>
        <v>115.52192471866512</v>
      </c>
    </row>
    <row r="247" spans="1:10" ht="13.8" hidden="1" outlineLevel="2" x14ac:dyDescent="0.25">
      <c r="A247" s="21">
        <v>402920</v>
      </c>
      <c r="B247" s="22"/>
      <c r="C247" s="22" t="s">
        <v>275</v>
      </c>
      <c r="D247" s="23">
        <v>56</v>
      </c>
      <c r="E247" s="23">
        <v>398.23</v>
      </c>
      <c r="F247" s="23">
        <v>0</v>
      </c>
      <c r="G247" s="23">
        <v>500</v>
      </c>
      <c r="H247" s="61">
        <f t="shared" si="35"/>
        <v>0</v>
      </c>
      <c r="I247" s="61">
        <f t="shared" si="36"/>
        <v>0</v>
      </c>
      <c r="J247" s="61">
        <f t="shared" si="37"/>
        <v>125.55558345679631</v>
      </c>
    </row>
    <row r="248" spans="1:10" ht="13.8" hidden="1" outlineLevel="2" x14ac:dyDescent="0.25">
      <c r="A248" s="21">
        <v>402922</v>
      </c>
      <c r="B248" s="22"/>
      <c r="C248" s="22" t="s">
        <v>276</v>
      </c>
      <c r="D248" s="23">
        <v>1316.68</v>
      </c>
      <c r="E248" s="23">
        <v>2000</v>
      </c>
      <c r="F248" s="23">
        <v>1316.68</v>
      </c>
      <c r="G248" s="23">
        <v>1600</v>
      </c>
      <c r="H248" s="61">
        <f t="shared" si="35"/>
        <v>100</v>
      </c>
      <c r="I248" s="61">
        <f t="shared" si="36"/>
        <v>121.5177567822098</v>
      </c>
      <c r="J248" s="61">
        <f t="shared" si="37"/>
        <v>80</v>
      </c>
    </row>
    <row r="249" spans="1:10" ht="13.8" hidden="1" outlineLevel="2" x14ac:dyDescent="0.25">
      <c r="A249" s="21">
        <v>402930</v>
      </c>
      <c r="B249" s="22"/>
      <c r="C249" s="22" t="s">
        <v>277</v>
      </c>
      <c r="D249" s="23">
        <v>4280.2999999999993</v>
      </c>
      <c r="E249" s="23">
        <v>4200</v>
      </c>
      <c r="F249" s="23">
        <v>4000</v>
      </c>
      <c r="G249" s="23">
        <v>4200</v>
      </c>
      <c r="H249" s="61">
        <f t="shared" si="35"/>
        <v>93.451393593906985</v>
      </c>
      <c r="I249" s="61">
        <f t="shared" si="36"/>
        <v>105</v>
      </c>
      <c r="J249" s="61">
        <f t="shared" si="37"/>
        <v>100</v>
      </c>
    </row>
    <row r="250" spans="1:10" ht="13.8" hidden="1" outlineLevel="2" x14ac:dyDescent="0.25">
      <c r="A250" s="21">
        <v>40293900</v>
      </c>
      <c r="B250" s="22"/>
      <c r="C250" s="22" t="s">
        <v>278</v>
      </c>
      <c r="D250" s="23">
        <v>0</v>
      </c>
      <c r="E250" s="23">
        <v>3000</v>
      </c>
      <c r="F250" s="23">
        <v>1800</v>
      </c>
      <c r="G250" s="23">
        <v>1800</v>
      </c>
      <c r="H250" s="61">
        <f t="shared" si="35"/>
        <v>0</v>
      </c>
      <c r="I250" s="61">
        <f t="shared" si="36"/>
        <v>100</v>
      </c>
      <c r="J250" s="61">
        <f t="shared" si="37"/>
        <v>60</v>
      </c>
    </row>
    <row r="251" spans="1:10" ht="13.8" hidden="1" outlineLevel="2" x14ac:dyDescent="0.25">
      <c r="A251" s="21">
        <v>402999</v>
      </c>
      <c r="B251" s="22"/>
      <c r="C251" s="22" t="s">
        <v>268</v>
      </c>
      <c r="D251" s="23">
        <v>1412.4300000000003</v>
      </c>
      <c r="E251" s="23">
        <v>1955.6399999999999</v>
      </c>
      <c r="F251" s="23">
        <v>1354.6399999999999</v>
      </c>
      <c r="G251" s="23">
        <v>2020</v>
      </c>
      <c r="H251" s="61">
        <f t="shared" si="35"/>
        <v>95.908469800273252</v>
      </c>
      <c r="I251" s="61">
        <f t="shared" si="36"/>
        <v>149.11710860450009</v>
      </c>
      <c r="J251" s="61">
        <f t="shared" si="37"/>
        <v>103.29099425252093</v>
      </c>
    </row>
    <row r="252" spans="1:10" ht="13.8" hidden="1" outlineLevel="2" x14ac:dyDescent="0.25">
      <c r="A252" s="21">
        <v>40299909</v>
      </c>
      <c r="B252" s="22"/>
      <c r="C252" s="22" t="s">
        <v>279</v>
      </c>
      <c r="D252" s="23">
        <v>29693.990000000005</v>
      </c>
      <c r="E252" s="23">
        <v>29693</v>
      </c>
      <c r="F252" s="23">
        <v>30100</v>
      </c>
      <c r="G252" s="23">
        <v>30143</v>
      </c>
      <c r="H252" s="61">
        <f t="shared" si="35"/>
        <v>101.36731372240644</v>
      </c>
      <c r="I252" s="61">
        <f t="shared" si="36"/>
        <v>100.14285714285714</v>
      </c>
      <c r="J252" s="61">
        <f t="shared" si="37"/>
        <v>101.51550870575556</v>
      </c>
    </row>
    <row r="253" spans="1:10" ht="13.8" hidden="1" outlineLevel="2" x14ac:dyDescent="0.25">
      <c r="A253" s="21">
        <v>40299910</v>
      </c>
      <c r="B253" s="22"/>
      <c r="C253" s="22" t="s">
        <v>280</v>
      </c>
      <c r="D253" s="23">
        <v>0</v>
      </c>
      <c r="E253" s="23">
        <v>430.78</v>
      </c>
      <c r="F253" s="23">
        <v>430.78</v>
      </c>
      <c r="G253" s="23">
        <v>400</v>
      </c>
      <c r="H253" s="61">
        <f t="shared" si="35"/>
        <v>0</v>
      </c>
      <c r="I253" s="61">
        <f t="shared" si="36"/>
        <v>92.854821486605701</v>
      </c>
      <c r="J253" s="61">
        <f t="shared" si="37"/>
        <v>92.854821486605701</v>
      </c>
    </row>
    <row r="254" spans="1:10" ht="13.8" hidden="1" outlineLevel="2" x14ac:dyDescent="0.25">
      <c r="A254" s="21">
        <v>40299914</v>
      </c>
      <c r="B254" s="22"/>
      <c r="C254" s="22" t="s">
        <v>281</v>
      </c>
      <c r="D254" s="23">
        <v>6100.6</v>
      </c>
      <c r="E254" s="23">
        <v>8700</v>
      </c>
      <c r="F254" s="23">
        <v>8200</v>
      </c>
      <c r="G254" s="23">
        <v>8700</v>
      </c>
      <c r="H254" s="61">
        <f t="shared" si="35"/>
        <v>134.41300855653543</v>
      </c>
      <c r="I254" s="61">
        <f t="shared" si="36"/>
        <v>106.09756097560977</v>
      </c>
      <c r="J254" s="61">
        <f t="shared" si="37"/>
        <v>100</v>
      </c>
    </row>
    <row r="255" spans="1:10" ht="13.8" hidden="1" outlineLevel="2" x14ac:dyDescent="0.25">
      <c r="A255" s="21">
        <v>40299917</v>
      </c>
      <c r="B255" s="22"/>
      <c r="C255" s="22" t="s">
        <v>282</v>
      </c>
      <c r="D255" s="23">
        <v>21923.96</v>
      </c>
      <c r="E255" s="23">
        <v>34057.729999999996</v>
      </c>
      <c r="F255" s="23">
        <v>35000</v>
      </c>
      <c r="G255" s="23">
        <v>25000</v>
      </c>
      <c r="H255" s="61">
        <f t="shared" si="35"/>
        <v>159.64269228734224</v>
      </c>
      <c r="I255" s="61">
        <f t="shared" si="36"/>
        <v>71.428571428571431</v>
      </c>
      <c r="J255" s="61">
        <f t="shared" si="37"/>
        <v>73.404774775065761</v>
      </c>
    </row>
    <row r="256" spans="1:10" ht="13.8" hidden="1" outlineLevel="2" x14ac:dyDescent="0.25">
      <c r="A256" s="21">
        <v>40299920</v>
      </c>
      <c r="B256" s="22"/>
      <c r="C256" s="22" t="s">
        <v>283</v>
      </c>
      <c r="D256" s="23">
        <v>5853.22</v>
      </c>
      <c r="E256" s="23">
        <v>4000</v>
      </c>
      <c r="F256" s="23">
        <v>4000</v>
      </c>
      <c r="G256" s="23">
        <v>4000</v>
      </c>
      <c r="H256" s="61">
        <f t="shared" si="35"/>
        <v>68.338453022438927</v>
      </c>
      <c r="I256" s="61">
        <f t="shared" si="36"/>
        <v>100</v>
      </c>
      <c r="J256" s="61">
        <f t="shared" si="37"/>
        <v>100</v>
      </c>
    </row>
    <row r="257" spans="1:10" ht="13.8" hidden="1" outlineLevel="2" x14ac:dyDescent="0.25">
      <c r="A257" s="21">
        <v>40299924</v>
      </c>
      <c r="B257" s="22"/>
      <c r="C257" s="22" t="s">
        <v>284</v>
      </c>
      <c r="D257" s="23">
        <v>33962.400000000001</v>
      </c>
      <c r="E257" s="23">
        <v>25000</v>
      </c>
      <c r="F257" s="23">
        <v>16297.2</v>
      </c>
      <c r="G257" s="23">
        <v>25000</v>
      </c>
      <c r="H257" s="61">
        <f t="shared" si="35"/>
        <v>47.98600805596778</v>
      </c>
      <c r="I257" s="61">
        <f t="shared" si="36"/>
        <v>153.40058414942445</v>
      </c>
      <c r="J257" s="61">
        <f t="shared" si="37"/>
        <v>100</v>
      </c>
    </row>
    <row r="258" spans="1:10" ht="13.8" hidden="1" outlineLevel="2" x14ac:dyDescent="0.25">
      <c r="A258" s="21">
        <v>40299929</v>
      </c>
      <c r="B258" s="22"/>
      <c r="C258" s="22" t="s">
        <v>285</v>
      </c>
      <c r="D258" s="23">
        <v>44587.69</v>
      </c>
      <c r="E258" s="23">
        <v>45000</v>
      </c>
      <c r="F258" s="23">
        <v>45000</v>
      </c>
      <c r="G258" s="23">
        <v>75667</v>
      </c>
      <c r="H258" s="61">
        <f t="shared" si="35"/>
        <v>100.92471711362485</v>
      </c>
      <c r="I258" s="61">
        <f t="shared" si="36"/>
        <v>168.14888888888888</v>
      </c>
      <c r="J258" s="61">
        <f t="shared" si="37"/>
        <v>168.14888888888888</v>
      </c>
    </row>
    <row r="259" spans="1:10" ht="13.8" hidden="1" outlineLevel="2" x14ac:dyDescent="0.25">
      <c r="A259" s="21">
        <v>40299941</v>
      </c>
      <c r="B259" s="22"/>
      <c r="C259" s="22" t="s">
        <v>286</v>
      </c>
      <c r="D259" s="23">
        <v>5877.91</v>
      </c>
      <c r="E259" s="23">
        <v>9087</v>
      </c>
      <c r="F259" s="23">
        <v>5965.3700000000008</v>
      </c>
      <c r="G259" s="23">
        <v>5600</v>
      </c>
      <c r="H259" s="61">
        <f t="shared" si="35"/>
        <v>101.48794384398539</v>
      </c>
      <c r="I259" s="61">
        <f t="shared" si="36"/>
        <v>93.875149403976607</v>
      </c>
      <c r="J259" s="61">
        <f t="shared" si="37"/>
        <v>61.626499394739739</v>
      </c>
    </row>
    <row r="260" spans="1:10" ht="13.8" hidden="1" outlineLevel="2" x14ac:dyDescent="0.25">
      <c r="A260" s="21">
        <v>40299942</v>
      </c>
      <c r="B260" s="22"/>
      <c r="C260" s="22" t="s">
        <v>287</v>
      </c>
      <c r="D260" s="23">
        <v>5918.8899999999994</v>
      </c>
      <c r="E260" s="23">
        <v>6800</v>
      </c>
      <c r="F260" s="23">
        <v>6800</v>
      </c>
      <c r="G260" s="23">
        <v>6800</v>
      </c>
      <c r="H260" s="61">
        <f t="shared" si="35"/>
        <v>114.88640606600225</v>
      </c>
      <c r="I260" s="61">
        <f t="shared" si="36"/>
        <v>100</v>
      </c>
      <c r="J260" s="61">
        <f t="shared" si="37"/>
        <v>100</v>
      </c>
    </row>
    <row r="261" spans="1:10" ht="13.8" hidden="1" outlineLevel="2" x14ac:dyDescent="0.25">
      <c r="A261" s="21">
        <v>40299945</v>
      </c>
      <c r="B261" s="22"/>
      <c r="C261" s="22" t="s">
        <v>288</v>
      </c>
      <c r="D261" s="23">
        <v>8261.4000000000015</v>
      </c>
      <c r="E261" s="23">
        <v>8264</v>
      </c>
      <c r="F261" s="23">
        <v>8264</v>
      </c>
      <c r="G261" s="23">
        <v>7000</v>
      </c>
      <c r="H261" s="61">
        <f t="shared" si="35"/>
        <v>100.03147166339843</v>
      </c>
      <c r="I261" s="61">
        <f t="shared" si="36"/>
        <v>84.704743465634081</v>
      </c>
      <c r="J261" s="61">
        <f t="shared" si="37"/>
        <v>84.704743465634081</v>
      </c>
    </row>
    <row r="262" spans="1:10" ht="13.8" hidden="1" outlineLevel="2" x14ac:dyDescent="0.25">
      <c r="A262" s="21">
        <v>40299946</v>
      </c>
      <c r="B262" s="22"/>
      <c r="C262" s="22" t="s">
        <v>289</v>
      </c>
      <c r="D262" s="23">
        <v>5400</v>
      </c>
      <c r="E262" s="23">
        <v>3680</v>
      </c>
      <c r="F262" s="23">
        <v>1680</v>
      </c>
      <c r="G262" s="23">
        <v>3000</v>
      </c>
      <c r="H262" s="61">
        <f t="shared" si="35"/>
        <v>31.111111111111111</v>
      </c>
      <c r="I262" s="61">
        <f t="shared" si="36"/>
        <v>178.57142857142858</v>
      </c>
      <c r="J262" s="61">
        <f t="shared" si="37"/>
        <v>81.521739130434781</v>
      </c>
    </row>
    <row r="263" spans="1:10" ht="13.8" hidden="1" outlineLevel="2" x14ac:dyDescent="0.25">
      <c r="A263" s="21">
        <v>40299947</v>
      </c>
      <c r="B263" s="22"/>
      <c r="C263" s="22" t="s">
        <v>290</v>
      </c>
      <c r="D263" s="23">
        <v>1585.2</v>
      </c>
      <c r="E263" s="23">
        <v>3000</v>
      </c>
      <c r="F263" s="23">
        <v>3170.4</v>
      </c>
      <c r="G263" s="23">
        <v>3500</v>
      </c>
      <c r="H263" s="61">
        <f t="shared" si="35"/>
        <v>200</v>
      </c>
      <c r="I263" s="61">
        <f t="shared" si="36"/>
        <v>110.3961645218269</v>
      </c>
      <c r="J263" s="61">
        <f t="shared" si="37"/>
        <v>116.66666666666667</v>
      </c>
    </row>
    <row r="264" spans="1:10" ht="13.8" hidden="1" outlineLevel="2" x14ac:dyDescent="0.25">
      <c r="A264" s="21">
        <v>40299948</v>
      </c>
      <c r="B264" s="22"/>
      <c r="C264" s="22" t="s">
        <v>291</v>
      </c>
      <c r="D264" s="23">
        <v>53739.74</v>
      </c>
      <c r="E264" s="23">
        <v>5000</v>
      </c>
      <c r="F264" s="23">
        <v>0</v>
      </c>
      <c r="G264" s="23">
        <v>20000</v>
      </c>
      <c r="H264" s="61">
        <f t="shared" si="35"/>
        <v>0</v>
      </c>
      <c r="I264" s="61">
        <f t="shared" si="36"/>
        <v>0</v>
      </c>
      <c r="J264" s="61">
        <f t="shared" si="37"/>
        <v>400</v>
      </c>
    </row>
    <row r="265" spans="1:10" ht="13.8" hidden="1" outlineLevel="2" x14ac:dyDescent="0.25">
      <c r="A265" s="21">
        <v>40299949</v>
      </c>
      <c r="B265" s="22"/>
      <c r="C265" s="22" t="s">
        <v>292</v>
      </c>
      <c r="D265" s="23">
        <v>12.379999999999999</v>
      </c>
      <c r="E265" s="23">
        <v>0</v>
      </c>
      <c r="F265" s="23">
        <v>0</v>
      </c>
      <c r="G265" s="23">
        <v>0</v>
      </c>
      <c r="H265" s="62"/>
      <c r="I265" s="62"/>
      <c r="J265" s="62"/>
    </row>
    <row r="266" spans="1:10" ht="13.8" hidden="1" outlineLevel="2" x14ac:dyDescent="0.25">
      <c r="A266" s="21">
        <v>40299950</v>
      </c>
      <c r="B266" s="22"/>
      <c r="C266" s="22" t="s">
        <v>293</v>
      </c>
      <c r="D266" s="23">
        <v>10320</v>
      </c>
      <c r="E266" s="23">
        <v>0</v>
      </c>
      <c r="F266" s="23">
        <v>12384</v>
      </c>
      <c r="G266" s="23">
        <v>12384</v>
      </c>
      <c r="H266" s="62"/>
      <c r="I266" s="61">
        <f>IF(F266&lt;&gt;0,G266/F266*100,)</f>
        <v>100</v>
      </c>
      <c r="J266" s="61">
        <f>IF(E266&lt;&gt;0,G266/E266*100,)</f>
        <v>0</v>
      </c>
    </row>
    <row r="267" spans="1:10" ht="13.8" hidden="1" outlineLevel="2" x14ac:dyDescent="0.25">
      <c r="A267" s="21">
        <v>40299951</v>
      </c>
      <c r="B267" s="22"/>
      <c r="C267" s="22" t="s">
        <v>294</v>
      </c>
      <c r="D267" s="23">
        <v>0</v>
      </c>
      <c r="E267" s="23">
        <v>40000</v>
      </c>
      <c r="F267" s="23">
        <v>10000</v>
      </c>
      <c r="G267" s="23">
        <v>0</v>
      </c>
      <c r="H267" s="61">
        <f>IF(D267&lt;&gt;0,F267/D267*100,)</f>
        <v>0</v>
      </c>
      <c r="I267" s="62"/>
      <c r="J267" s="62"/>
    </row>
    <row r="268" spans="1:10" ht="13.8" hidden="1" outlineLevel="2" x14ac:dyDescent="0.25">
      <c r="A268" s="21">
        <v>40299952</v>
      </c>
      <c r="B268" s="22"/>
      <c r="C268" s="22" t="s">
        <v>295</v>
      </c>
      <c r="D268" s="23">
        <v>0</v>
      </c>
      <c r="E268" s="23">
        <v>40000</v>
      </c>
      <c r="F268" s="23">
        <v>10300</v>
      </c>
      <c r="G268" s="23">
        <v>12000</v>
      </c>
      <c r="H268" s="61">
        <f>IF(D268&lt;&gt;0,F268/D268*100,)</f>
        <v>0</v>
      </c>
      <c r="I268" s="61">
        <f>IF(F268&lt;&gt;0,G268/F268*100,)</f>
        <v>116.50485436893203</v>
      </c>
      <c r="J268" s="61">
        <f>IF(E268&lt;&gt;0,G268/E268*100,)</f>
        <v>30</v>
      </c>
    </row>
    <row r="269" spans="1:10" ht="13.8" hidden="1" outlineLevel="2" x14ac:dyDescent="0.25">
      <c r="A269" s="21">
        <v>40299953</v>
      </c>
      <c r="B269" s="22"/>
      <c r="C269" s="22" t="s">
        <v>296</v>
      </c>
      <c r="D269" s="23">
        <v>0</v>
      </c>
      <c r="E269" s="23">
        <v>8000</v>
      </c>
      <c r="F269" s="23">
        <v>13412</v>
      </c>
      <c r="G269" s="23">
        <v>10000</v>
      </c>
      <c r="H269" s="61">
        <f>IF(D269&lt;&gt;0,F269/D269*100,)</f>
        <v>0</v>
      </c>
      <c r="I269" s="61">
        <f>IF(F269&lt;&gt;0,G269/F269*100,)</f>
        <v>74.560095436922154</v>
      </c>
      <c r="J269" s="61">
        <f>IF(E269&lt;&gt;0,G269/E269*100,)</f>
        <v>125</v>
      </c>
    </row>
    <row r="270" spans="1:10" ht="13.8" hidden="1" outlineLevel="2" x14ac:dyDescent="0.25">
      <c r="A270" s="21">
        <v>40299954</v>
      </c>
      <c r="B270" s="22"/>
      <c r="C270" s="22" t="s">
        <v>297</v>
      </c>
      <c r="D270" s="23">
        <v>0</v>
      </c>
      <c r="E270" s="23">
        <v>15000</v>
      </c>
      <c r="F270" s="23">
        <v>4136.3999999999996</v>
      </c>
      <c r="G270" s="23">
        <v>12000</v>
      </c>
      <c r="H270" s="61">
        <f>IF(D270&lt;&gt;0,F270/D270*100,)</f>
        <v>0</v>
      </c>
      <c r="I270" s="61">
        <f>IF(F270&lt;&gt;0,G270/F270*100,)</f>
        <v>290.10733971569482</v>
      </c>
      <c r="J270" s="61">
        <f>IF(E270&lt;&gt;0,G270/E270*100,)</f>
        <v>80</v>
      </c>
    </row>
    <row r="271" spans="1:10" ht="13.8" hidden="1" outlineLevel="2" x14ac:dyDescent="0.25">
      <c r="A271" s="21">
        <v>40299955</v>
      </c>
      <c r="B271" s="22"/>
      <c r="C271" s="22" t="s">
        <v>298</v>
      </c>
      <c r="D271" s="23">
        <v>112.42</v>
      </c>
      <c r="E271" s="23">
        <v>0</v>
      </c>
      <c r="F271" s="23">
        <v>0</v>
      </c>
      <c r="G271" s="23">
        <v>0</v>
      </c>
      <c r="H271" s="62"/>
      <c r="I271" s="62"/>
      <c r="J271" s="62"/>
    </row>
    <row r="272" spans="1:10" ht="13.8" outlineLevel="1" collapsed="1" x14ac:dyDescent="0.25">
      <c r="A272" s="21"/>
      <c r="B272" s="22"/>
      <c r="C272" s="22"/>
      <c r="D272" s="23"/>
      <c r="E272" s="23"/>
      <c r="F272" s="23"/>
      <c r="G272" s="23"/>
      <c r="H272" s="62"/>
      <c r="I272" s="62"/>
      <c r="J272" s="62"/>
    </row>
    <row r="273" spans="1:10" ht="13.8" x14ac:dyDescent="0.25">
      <c r="A273" s="21">
        <v>403</v>
      </c>
      <c r="B273" s="22"/>
      <c r="C273" s="22" t="s">
        <v>38</v>
      </c>
      <c r="D273" s="23">
        <f t="shared" ref="D273:G274" si="38">D274</f>
        <v>3808.77</v>
      </c>
      <c r="E273" s="23">
        <f t="shared" si="38"/>
        <v>0</v>
      </c>
      <c r="F273" s="23">
        <f t="shared" si="38"/>
        <v>0</v>
      </c>
      <c r="G273" s="23">
        <f t="shared" si="38"/>
        <v>0</v>
      </c>
      <c r="H273" s="62"/>
      <c r="I273" s="62"/>
      <c r="J273" s="62"/>
    </row>
    <row r="274" spans="1:10" ht="13.8" outlineLevel="1" x14ac:dyDescent="0.25">
      <c r="A274" s="21">
        <v>4031</v>
      </c>
      <c r="B274" s="22"/>
      <c r="C274" s="22" t="s">
        <v>299</v>
      </c>
      <c r="D274" s="23">
        <f t="shared" si="38"/>
        <v>3808.77</v>
      </c>
      <c r="E274" s="23">
        <f t="shared" si="38"/>
        <v>0</v>
      </c>
      <c r="F274" s="23">
        <f t="shared" si="38"/>
        <v>0</v>
      </c>
      <c r="G274" s="23">
        <f t="shared" si="38"/>
        <v>0</v>
      </c>
      <c r="H274" s="62"/>
      <c r="I274" s="62"/>
      <c r="J274" s="62"/>
    </row>
    <row r="275" spans="1:10" ht="13.8" hidden="1" outlineLevel="2" x14ac:dyDescent="0.25">
      <c r="A275" s="21">
        <v>403101</v>
      </c>
      <c r="B275" s="22"/>
      <c r="C275" s="22" t="s">
        <v>300</v>
      </c>
      <c r="D275" s="23">
        <v>3808.77</v>
      </c>
      <c r="E275" s="23">
        <v>0</v>
      </c>
      <c r="F275" s="23">
        <v>0</v>
      </c>
      <c r="G275" s="23">
        <v>0</v>
      </c>
      <c r="H275" s="62"/>
      <c r="I275" s="62"/>
      <c r="J275" s="62"/>
    </row>
    <row r="276" spans="1:10" ht="13.8" outlineLevel="1" collapsed="1" x14ac:dyDescent="0.25">
      <c r="A276" s="21"/>
      <c r="B276" s="22"/>
      <c r="C276" s="22"/>
      <c r="D276" s="23"/>
      <c r="E276" s="23"/>
      <c r="F276" s="23"/>
      <c r="G276" s="23"/>
      <c r="H276" s="62"/>
      <c r="I276" s="62"/>
      <c r="J276" s="62"/>
    </row>
    <row r="277" spans="1:10" ht="13.8" x14ac:dyDescent="0.25">
      <c r="A277" s="21">
        <v>409</v>
      </c>
      <c r="B277" s="22"/>
      <c r="C277" s="22" t="s">
        <v>39</v>
      </c>
      <c r="D277" s="25">
        <f>D278+D280</f>
        <v>17904.5</v>
      </c>
      <c r="E277" s="25">
        <f>E278+E280</f>
        <v>14600</v>
      </c>
      <c r="F277" s="25">
        <f>F278+F280</f>
        <v>11810.630000000001</v>
      </c>
      <c r="G277" s="25">
        <f>G278+G280</f>
        <v>14600</v>
      </c>
      <c r="H277" s="66">
        <f>IF(D277&lt;&gt;0,F277/D277*100,)</f>
        <v>65.964589907565141</v>
      </c>
      <c r="I277" s="66">
        <f>IF(F277&lt;&gt;0,G277/F277*100,)</f>
        <v>123.61745309098666</v>
      </c>
      <c r="J277" s="66">
        <f>IF(E277&lt;&gt;0,G277/E277*100,)</f>
        <v>100</v>
      </c>
    </row>
    <row r="278" spans="1:10" ht="13.8" outlineLevel="1" x14ac:dyDescent="0.25">
      <c r="A278" s="21">
        <v>4090</v>
      </c>
      <c r="B278" s="22"/>
      <c r="C278" s="22" t="s">
        <v>301</v>
      </c>
      <c r="D278" s="25">
        <f>D279</f>
        <v>8404.5</v>
      </c>
      <c r="E278" s="25">
        <f>E279</f>
        <v>9600</v>
      </c>
      <c r="F278" s="25">
        <f>F279</f>
        <v>6810.63</v>
      </c>
      <c r="G278" s="25">
        <f>G279</f>
        <v>9600</v>
      </c>
      <c r="H278" s="66">
        <f>IF(D278&lt;&gt;0,F278/D278*100,)</f>
        <v>81.035516687488851</v>
      </c>
      <c r="I278" s="66">
        <f>IF(F278&lt;&gt;0,G278/F278*100,)</f>
        <v>140.95612300183683</v>
      </c>
      <c r="J278" s="66">
        <f>IF(E278&lt;&gt;0,G278/E278*100,)</f>
        <v>100</v>
      </c>
    </row>
    <row r="279" spans="1:10" ht="13.8" hidden="1" outlineLevel="2" x14ac:dyDescent="0.25">
      <c r="A279" s="21">
        <v>409000</v>
      </c>
      <c r="B279" s="22"/>
      <c r="C279" s="22" t="s">
        <v>302</v>
      </c>
      <c r="D279" s="25">
        <v>8404.5</v>
      </c>
      <c r="E279" s="25">
        <v>9600</v>
      </c>
      <c r="F279" s="25">
        <v>6810.63</v>
      </c>
      <c r="G279" s="25">
        <v>9600</v>
      </c>
      <c r="H279" s="66">
        <f>IF(D279&lt;&gt;0,F279/D279*100,)</f>
        <v>81.035516687488851</v>
      </c>
      <c r="I279" s="66">
        <f>IF(F279&lt;&gt;0,G279/F279*100,)</f>
        <v>140.95612300183683</v>
      </c>
      <c r="J279" s="66">
        <f>IF(E279&lt;&gt;0,G279/E279*100,)</f>
        <v>100</v>
      </c>
    </row>
    <row r="280" spans="1:10" ht="13.8" outlineLevel="1" collapsed="1" x14ac:dyDescent="0.25">
      <c r="A280" s="21">
        <v>4091</v>
      </c>
      <c r="B280" s="22"/>
      <c r="C280" s="22" t="s">
        <v>303</v>
      </c>
      <c r="D280" s="25">
        <f>D281</f>
        <v>9500</v>
      </c>
      <c r="E280" s="25">
        <f>E281</f>
        <v>5000</v>
      </c>
      <c r="F280" s="25">
        <f>F281</f>
        <v>5000</v>
      </c>
      <c r="G280" s="25">
        <f>G281</f>
        <v>5000</v>
      </c>
      <c r="H280" s="66">
        <f>IF(D280&lt;&gt;0,F280/D280*100,)</f>
        <v>52.631578947368418</v>
      </c>
      <c r="I280" s="66">
        <f>IF(F280&lt;&gt;0,G280/F280*100,)</f>
        <v>100</v>
      </c>
      <c r="J280" s="66">
        <f>IF(E280&lt;&gt;0,G280/E280*100,)</f>
        <v>100</v>
      </c>
    </row>
    <row r="281" spans="1:10" ht="13.8" hidden="1" outlineLevel="2" x14ac:dyDescent="0.25">
      <c r="A281" s="21">
        <v>409100</v>
      </c>
      <c r="B281" s="22"/>
      <c r="C281" s="22" t="s">
        <v>304</v>
      </c>
      <c r="D281" s="25">
        <v>9500</v>
      </c>
      <c r="E281" s="25">
        <v>5000</v>
      </c>
      <c r="F281" s="25">
        <v>5000</v>
      </c>
      <c r="G281" s="25">
        <v>5000</v>
      </c>
      <c r="H281" s="66">
        <f>IF(D281&lt;&gt;0,F281/D281*100,)</f>
        <v>52.631578947368418</v>
      </c>
      <c r="I281" s="66">
        <f>IF(F281&lt;&gt;0,G281/F281*100,)</f>
        <v>100</v>
      </c>
      <c r="J281" s="66">
        <f>IF(E281&lt;&gt;0,G281/E281*100,)</f>
        <v>100</v>
      </c>
    </row>
    <row r="282" spans="1:10" ht="13.8" outlineLevel="1" collapsed="1" x14ac:dyDescent="0.25">
      <c r="A282" s="21"/>
      <c r="B282" s="22"/>
      <c r="C282" s="22"/>
      <c r="D282" s="25"/>
      <c r="E282" s="25"/>
      <c r="F282" s="25"/>
      <c r="G282" s="25"/>
      <c r="H282" s="67"/>
      <c r="I282" s="67"/>
      <c r="J282" s="67"/>
    </row>
    <row r="283" spans="1:10" ht="15.6" x14ac:dyDescent="0.25">
      <c r="A283" s="40">
        <v>41</v>
      </c>
      <c r="B283" s="41"/>
      <c r="C283" s="41" t="s">
        <v>40</v>
      </c>
      <c r="D283" s="42">
        <f>+D284+D292+D311+D379</f>
        <v>2287907.66</v>
      </c>
      <c r="E283" s="42">
        <f>+E284+E292+E311+E379</f>
        <v>2652304.98</v>
      </c>
      <c r="F283" s="42">
        <f>+F284+F292+F311+F379</f>
        <v>2252650</v>
      </c>
      <c r="G283" s="42">
        <f>+G284+G292+G311+G379</f>
        <v>2466549</v>
      </c>
      <c r="H283" s="60">
        <f t="shared" ref="H283:H290" si="39">IF(D283&lt;&gt;0,F283/D283*100,)</f>
        <v>98.458956162592671</v>
      </c>
      <c r="I283" s="60">
        <f t="shared" ref="I283:I290" si="40">IF(F283&lt;&gt;0,G283/F283*100,)</f>
        <v>109.49543870552461</v>
      </c>
      <c r="J283" s="60">
        <f t="shared" ref="J283:J290" si="41">IF(E283&lt;&gt;0,G283/E283*100,)</f>
        <v>92.996432107140265</v>
      </c>
    </row>
    <row r="284" spans="1:10" ht="13.8" x14ac:dyDescent="0.25">
      <c r="A284" s="21">
        <v>410</v>
      </c>
      <c r="B284" s="22"/>
      <c r="C284" s="22" t="s">
        <v>41</v>
      </c>
      <c r="D284" s="23">
        <f>D285+D288</f>
        <v>115989.94000000002</v>
      </c>
      <c r="E284" s="23">
        <f>E285+E288</f>
        <v>129655.68000000001</v>
      </c>
      <c r="F284" s="23">
        <f>F285+F288</f>
        <v>120300</v>
      </c>
      <c r="G284" s="23">
        <f>G285+G288</f>
        <v>112800</v>
      </c>
      <c r="H284" s="61">
        <f t="shared" si="39"/>
        <v>103.71589122298019</v>
      </c>
      <c r="I284" s="61">
        <f t="shared" si="40"/>
        <v>93.765586034912715</v>
      </c>
      <c r="J284" s="61">
        <f t="shared" si="41"/>
        <v>86.999659405588702</v>
      </c>
    </row>
    <row r="285" spans="1:10" ht="13.8" outlineLevel="1" x14ac:dyDescent="0.25">
      <c r="A285" s="21">
        <v>4100</v>
      </c>
      <c r="B285" s="22"/>
      <c r="C285" s="22" t="s">
        <v>305</v>
      </c>
      <c r="D285" s="23">
        <f>D286+D287</f>
        <v>59871.56</v>
      </c>
      <c r="E285" s="23">
        <f>E286+E287</f>
        <v>66055.680000000008</v>
      </c>
      <c r="F285" s="23">
        <f>F286+F287</f>
        <v>56700</v>
      </c>
      <c r="G285" s="23">
        <f>G286+G287</f>
        <v>59300</v>
      </c>
      <c r="H285" s="61">
        <f t="shared" si="39"/>
        <v>94.70272697086898</v>
      </c>
      <c r="I285" s="61">
        <f t="shared" si="40"/>
        <v>104.58553791887127</v>
      </c>
      <c r="J285" s="61">
        <f t="shared" si="41"/>
        <v>89.77274929271789</v>
      </c>
    </row>
    <row r="286" spans="1:10" ht="13.8" hidden="1" outlineLevel="2" x14ac:dyDescent="0.25">
      <c r="A286" s="21">
        <v>410000</v>
      </c>
      <c r="B286" s="22"/>
      <c r="C286" s="22" t="s">
        <v>306</v>
      </c>
      <c r="D286" s="23">
        <v>59274.92</v>
      </c>
      <c r="E286" s="23">
        <v>62478.16</v>
      </c>
      <c r="F286" s="23">
        <v>51900</v>
      </c>
      <c r="G286" s="23">
        <v>53500</v>
      </c>
      <c r="H286" s="61">
        <f t="shared" si="39"/>
        <v>87.558110580326385</v>
      </c>
      <c r="I286" s="61">
        <f t="shared" si="40"/>
        <v>103.08285163776493</v>
      </c>
      <c r="J286" s="61">
        <f t="shared" si="41"/>
        <v>85.629922520125419</v>
      </c>
    </row>
    <row r="287" spans="1:10" ht="13.8" hidden="1" outlineLevel="2" x14ac:dyDescent="0.25">
      <c r="A287" s="21">
        <v>41009900</v>
      </c>
      <c r="B287" s="22"/>
      <c r="C287" s="22" t="s">
        <v>307</v>
      </c>
      <c r="D287" s="23">
        <v>596.64</v>
      </c>
      <c r="E287" s="23">
        <v>3577.52</v>
      </c>
      <c r="F287" s="23">
        <v>4800</v>
      </c>
      <c r="G287" s="23">
        <v>5800</v>
      </c>
      <c r="H287" s="61">
        <f t="shared" si="39"/>
        <v>804.50522928399039</v>
      </c>
      <c r="I287" s="61">
        <f t="shared" si="40"/>
        <v>120.83333333333333</v>
      </c>
      <c r="J287" s="61">
        <f t="shared" si="41"/>
        <v>162.12348218877881</v>
      </c>
    </row>
    <row r="288" spans="1:10" ht="13.8" outlineLevel="1" collapsed="1" x14ac:dyDescent="0.25">
      <c r="A288" s="21">
        <v>4102</v>
      </c>
      <c r="B288" s="22"/>
      <c r="C288" s="22" t="s">
        <v>308</v>
      </c>
      <c r="D288" s="23">
        <f>D289+D290</f>
        <v>56118.380000000019</v>
      </c>
      <c r="E288" s="23">
        <f>E289+E290</f>
        <v>63600</v>
      </c>
      <c r="F288" s="23">
        <f>F289+F290</f>
        <v>63600</v>
      </c>
      <c r="G288" s="23">
        <f>G289+G290</f>
        <v>53500</v>
      </c>
      <c r="H288" s="61">
        <f t="shared" si="39"/>
        <v>113.3318531290461</v>
      </c>
      <c r="I288" s="61">
        <f t="shared" si="40"/>
        <v>84.119496855345915</v>
      </c>
      <c r="J288" s="61">
        <f t="shared" si="41"/>
        <v>84.119496855345915</v>
      </c>
    </row>
    <row r="289" spans="1:10" ht="13.8" hidden="1" outlineLevel="2" x14ac:dyDescent="0.25">
      <c r="A289" s="21">
        <v>410212</v>
      </c>
      <c r="B289" s="22"/>
      <c r="C289" s="22" t="s">
        <v>309</v>
      </c>
      <c r="D289" s="23">
        <v>6400</v>
      </c>
      <c r="E289" s="23">
        <v>12000</v>
      </c>
      <c r="F289" s="23">
        <v>12000</v>
      </c>
      <c r="G289" s="23">
        <v>10000</v>
      </c>
      <c r="H289" s="61">
        <f t="shared" si="39"/>
        <v>187.5</v>
      </c>
      <c r="I289" s="61">
        <f t="shared" si="40"/>
        <v>83.333333333333343</v>
      </c>
      <c r="J289" s="61">
        <f t="shared" si="41"/>
        <v>83.333333333333343</v>
      </c>
    </row>
    <row r="290" spans="1:10" ht="13.8" hidden="1" outlineLevel="2" x14ac:dyDescent="0.25">
      <c r="A290" s="21">
        <v>410217</v>
      </c>
      <c r="B290" s="22"/>
      <c r="C290" s="22" t="s">
        <v>310</v>
      </c>
      <c r="D290" s="23">
        <v>49718.380000000019</v>
      </c>
      <c r="E290" s="23">
        <v>51600</v>
      </c>
      <c r="F290" s="23">
        <v>51600</v>
      </c>
      <c r="G290" s="23">
        <v>43500</v>
      </c>
      <c r="H290" s="61">
        <f t="shared" si="39"/>
        <v>103.78455613396893</v>
      </c>
      <c r="I290" s="61">
        <f t="shared" si="40"/>
        <v>84.302325581395351</v>
      </c>
      <c r="J290" s="61">
        <f t="shared" si="41"/>
        <v>84.302325581395351</v>
      </c>
    </row>
    <row r="291" spans="1:10" ht="13.8" outlineLevel="1" collapsed="1" x14ac:dyDescent="0.25">
      <c r="A291" s="21"/>
      <c r="B291" s="22"/>
      <c r="C291" s="22"/>
      <c r="D291" s="23"/>
      <c r="E291" s="23"/>
      <c r="F291" s="23"/>
      <c r="G291" s="23"/>
      <c r="H291" s="62"/>
      <c r="I291" s="62"/>
      <c r="J291" s="62"/>
    </row>
    <row r="292" spans="1:10" ht="13.8" x14ac:dyDescent="0.25">
      <c r="A292" s="21">
        <v>411</v>
      </c>
      <c r="B292" s="22"/>
      <c r="C292" s="22" t="s">
        <v>42</v>
      </c>
      <c r="D292" s="23">
        <f>D293+D295</f>
        <v>1469926.6500000004</v>
      </c>
      <c r="E292" s="23">
        <f>E293+E295</f>
        <v>1773064.7</v>
      </c>
      <c r="F292" s="23">
        <f>F293+F295</f>
        <v>1459320</v>
      </c>
      <c r="G292" s="23">
        <f>G293+G295</f>
        <v>1650993</v>
      </c>
      <c r="H292" s="61">
        <f t="shared" ref="H292:H309" si="42">IF(D292&lt;&gt;0,F292/D292*100,)</f>
        <v>99.27842317846266</v>
      </c>
      <c r="I292" s="61">
        <f t="shared" ref="I292:I309" si="43">IF(F292&lt;&gt;0,G292/F292*100,)</f>
        <v>113.13440506537292</v>
      </c>
      <c r="J292" s="61">
        <f t="shared" ref="J292:J309" si="44">IF(E292&lt;&gt;0,G292/E292*100,)</f>
        <v>93.115214577336076</v>
      </c>
    </row>
    <row r="293" spans="1:10" ht="13.8" outlineLevel="1" x14ac:dyDescent="0.25">
      <c r="A293" s="21">
        <v>4111</v>
      </c>
      <c r="B293" s="22"/>
      <c r="C293" s="22" t="s">
        <v>311</v>
      </c>
      <c r="D293" s="23">
        <f>D294</f>
        <v>16400</v>
      </c>
      <c r="E293" s="23">
        <f>E294</f>
        <v>22000</v>
      </c>
      <c r="F293" s="23">
        <f>F294</f>
        <v>22000</v>
      </c>
      <c r="G293" s="23">
        <f>G294</f>
        <v>20000</v>
      </c>
      <c r="H293" s="61">
        <f t="shared" si="42"/>
        <v>134.14634146341464</v>
      </c>
      <c r="I293" s="61">
        <f t="shared" si="43"/>
        <v>90.909090909090907</v>
      </c>
      <c r="J293" s="61">
        <f t="shared" si="44"/>
        <v>90.909090909090907</v>
      </c>
    </row>
    <row r="294" spans="1:10" ht="13.8" hidden="1" outlineLevel="2" x14ac:dyDescent="0.25">
      <c r="A294" s="21">
        <v>41110300</v>
      </c>
      <c r="B294" s="22"/>
      <c r="C294" s="22" t="s">
        <v>312</v>
      </c>
      <c r="D294" s="23">
        <v>16400</v>
      </c>
      <c r="E294" s="23">
        <v>22000</v>
      </c>
      <c r="F294" s="23">
        <v>22000</v>
      </c>
      <c r="G294" s="23">
        <v>20000</v>
      </c>
      <c r="H294" s="61">
        <f t="shared" si="42"/>
        <v>134.14634146341464</v>
      </c>
      <c r="I294" s="61">
        <f t="shared" si="43"/>
        <v>90.909090909090907</v>
      </c>
      <c r="J294" s="61">
        <f t="shared" si="44"/>
        <v>90.909090909090907</v>
      </c>
    </row>
    <row r="295" spans="1:10" ht="13.8" outlineLevel="1" collapsed="1" x14ac:dyDescent="0.25">
      <c r="A295" s="21">
        <v>4119</v>
      </c>
      <c r="B295" s="22"/>
      <c r="C295" s="22" t="s">
        <v>313</v>
      </c>
      <c r="D295" s="23">
        <f>D296+D297+D298+D299+D300+D301+D302+D303+D304+D305+D306+D307+D308+D309</f>
        <v>1453526.6500000004</v>
      </c>
      <c r="E295" s="23">
        <f>E296+E297+E298+E299+E300+E301+E302+E303+E304+E305+E306+E307+E308+E309</f>
        <v>1751064.7</v>
      </c>
      <c r="F295" s="23">
        <f>F296+F297+F298+F299+F300+F301+F302+F303+F304+F305+F306+F307+F308+F309</f>
        <v>1437320</v>
      </c>
      <c r="G295" s="23">
        <f>G296+G297+G298+G299+G300+G301+G302+G303+G304+G305+G306+G307+G308+G309</f>
        <v>1630993</v>
      </c>
      <c r="H295" s="61">
        <f t="shared" si="42"/>
        <v>98.885011843436075</v>
      </c>
      <c r="I295" s="61">
        <f t="shared" si="43"/>
        <v>113.47459160103526</v>
      </c>
      <c r="J295" s="61">
        <f t="shared" si="44"/>
        <v>93.142931840268389</v>
      </c>
    </row>
    <row r="296" spans="1:10" ht="13.8" hidden="1" outlineLevel="2" x14ac:dyDescent="0.25">
      <c r="A296" s="21">
        <v>411900</v>
      </c>
      <c r="B296" s="22"/>
      <c r="C296" s="22" t="s">
        <v>314</v>
      </c>
      <c r="D296" s="23">
        <v>314691.87000000005</v>
      </c>
      <c r="E296" s="23">
        <v>322000</v>
      </c>
      <c r="F296" s="23">
        <v>322000</v>
      </c>
      <c r="G296" s="23">
        <v>300000</v>
      </c>
      <c r="H296" s="61">
        <f t="shared" si="42"/>
        <v>102.32231293423627</v>
      </c>
      <c r="I296" s="61">
        <f t="shared" si="43"/>
        <v>93.16770186335404</v>
      </c>
      <c r="J296" s="61">
        <f t="shared" si="44"/>
        <v>93.16770186335404</v>
      </c>
    </row>
    <row r="297" spans="1:10" ht="13.8" hidden="1" outlineLevel="2" x14ac:dyDescent="0.25">
      <c r="A297" s="21">
        <v>411909</v>
      </c>
      <c r="B297" s="22"/>
      <c r="C297" s="22" t="s">
        <v>315</v>
      </c>
      <c r="D297" s="23">
        <v>85503.389999999927</v>
      </c>
      <c r="E297" s="23">
        <v>90000</v>
      </c>
      <c r="F297" s="23">
        <v>82000</v>
      </c>
      <c r="G297" s="23">
        <v>90000</v>
      </c>
      <c r="H297" s="61">
        <f t="shared" si="42"/>
        <v>95.90263029337207</v>
      </c>
      <c r="I297" s="61">
        <f t="shared" si="43"/>
        <v>109.75609756097562</v>
      </c>
      <c r="J297" s="61">
        <f t="shared" si="44"/>
        <v>100</v>
      </c>
    </row>
    <row r="298" spans="1:10" ht="13.8" hidden="1" outlineLevel="2" x14ac:dyDescent="0.25">
      <c r="A298" s="21">
        <v>411920</v>
      </c>
      <c r="B298" s="22"/>
      <c r="C298" s="22" t="s">
        <v>316</v>
      </c>
      <c r="D298" s="23">
        <v>3164.55</v>
      </c>
      <c r="E298" s="23">
        <v>4200</v>
      </c>
      <c r="F298" s="23">
        <v>4047</v>
      </c>
      <c r="G298" s="23">
        <v>6000</v>
      </c>
      <c r="H298" s="61">
        <f t="shared" si="42"/>
        <v>127.88548134805895</v>
      </c>
      <c r="I298" s="61">
        <f t="shared" si="43"/>
        <v>148.25796886582654</v>
      </c>
      <c r="J298" s="61">
        <f t="shared" si="44"/>
        <v>142.85714285714286</v>
      </c>
    </row>
    <row r="299" spans="1:10" ht="13.8" hidden="1" outlineLevel="2" x14ac:dyDescent="0.25">
      <c r="A299" s="21">
        <v>411921</v>
      </c>
      <c r="B299" s="22"/>
      <c r="C299" s="22" t="s">
        <v>317</v>
      </c>
      <c r="D299" s="23">
        <v>920247.67000000062</v>
      </c>
      <c r="E299" s="23">
        <v>1200000</v>
      </c>
      <c r="F299" s="23">
        <v>900000</v>
      </c>
      <c r="G299" s="23">
        <v>1100000</v>
      </c>
      <c r="H299" s="61">
        <f t="shared" si="42"/>
        <v>97.799758623675672</v>
      </c>
      <c r="I299" s="61">
        <f t="shared" si="43"/>
        <v>122.22222222222223</v>
      </c>
      <c r="J299" s="61">
        <f t="shared" si="44"/>
        <v>91.666666666666657</v>
      </c>
    </row>
    <row r="300" spans="1:10" ht="13.8" hidden="1" outlineLevel="2" x14ac:dyDescent="0.25">
      <c r="A300" s="21">
        <v>41192200</v>
      </c>
      <c r="B300" s="22"/>
      <c r="C300" s="22" t="s">
        <v>318</v>
      </c>
      <c r="D300" s="23">
        <v>57352.140000000007</v>
      </c>
      <c r="E300" s="23">
        <v>64000</v>
      </c>
      <c r="F300" s="23">
        <v>64000</v>
      </c>
      <c r="G300" s="23">
        <v>74000</v>
      </c>
      <c r="H300" s="61">
        <f t="shared" si="42"/>
        <v>111.59130243439913</v>
      </c>
      <c r="I300" s="61">
        <f t="shared" si="43"/>
        <v>115.625</v>
      </c>
      <c r="J300" s="61">
        <f t="shared" si="44"/>
        <v>115.625</v>
      </c>
    </row>
    <row r="301" spans="1:10" ht="13.8" hidden="1" outlineLevel="2" x14ac:dyDescent="0.25">
      <c r="A301" s="21">
        <v>41199902</v>
      </c>
      <c r="B301" s="22"/>
      <c r="C301" s="22" t="s">
        <v>319</v>
      </c>
      <c r="D301" s="23">
        <v>0</v>
      </c>
      <c r="E301" s="23">
        <v>2000</v>
      </c>
      <c r="F301" s="23">
        <v>0</v>
      </c>
      <c r="G301" s="23">
        <v>2000</v>
      </c>
      <c r="H301" s="61">
        <f t="shared" si="42"/>
        <v>0</v>
      </c>
      <c r="I301" s="61">
        <f t="shared" si="43"/>
        <v>0</v>
      </c>
      <c r="J301" s="61">
        <f t="shared" si="44"/>
        <v>100</v>
      </c>
    </row>
    <row r="302" spans="1:10" ht="13.8" hidden="1" outlineLevel="2" x14ac:dyDescent="0.25">
      <c r="A302" s="21">
        <v>41199905</v>
      </c>
      <c r="B302" s="22"/>
      <c r="C302" s="22" t="s">
        <v>320</v>
      </c>
      <c r="D302" s="23">
        <v>1238.17</v>
      </c>
      <c r="E302" s="23">
        <v>528</v>
      </c>
      <c r="F302" s="23">
        <v>528</v>
      </c>
      <c r="G302" s="23">
        <v>528</v>
      </c>
      <c r="H302" s="61">
        <f t="shared" si="42"/>
        <v>42.643578830047566</v>
      </c>
      <c r="I302" s="61">
        <f t="shared" si="43"/>
        <v>100</v>
      </c>
      <c r="J302" s="61">
        <f t="shared" si="44"/>
        <v>100</v>
      </c>
    </row>
    <row r="303" spans="1:10" ht="13.8" hidden="1" outlineLevel="2" x14ac:dyDescent="0.25">
      <c r="A303" s="21">
        <v>41199906</v>
      </c>
      <c r="B303" s="22"/>
      <c r="C303" s="22" t="s">
        <v>321</v>
      </c>
      <c r="D303" s="23">
        <v>1457.83</v>
      </c>
      <c r="E303" s="23">
        <v>865</v>
      </c>
      <c r="F303" s="23">
        <v>865</v>
      </c>
      <c r="G303" s="23">
        <v>865</v>
      </c>
      <c r="H303" s="61">
        <f t="shared" si="42"/>
        <v>59.334764684496818</v>
      </c>
      <c r="I303" s="61">
        <f t="shared" si="43"/>
        <v>100</v>
      </c>
      <c r="J303" s="61">
        <f t="shared" si="44"/>
        <v>100</v>
      </c>
    </row>
    <row r="304" spans="1:10" ht="13.8" hidden="1" outlineLevel="2" x14ac:dyDescent="0.25">
      <c r="A304" s="21">
        <v>41199909</v>
      </c>
      <c r="B304" s="22"/>
      <c r="C304" s="22" t="s">
        <v>322</v>
      </c>
      <c r="D304" s="23">
        <v>2533.8100000000009</v>
      </c>
      <c r="E304" s="23">
        <v>4672.4799999999996</v>
      </c>
      <c r="F304" s="23">
        <v>3000</v>
      </c>
      <c r="G304" s="23">
        <v>4000</v>
      </c>
      <c r="H304" s="61">
        <f t="shared" si="42"/>
        <v>118.39877496734164</v>
      </c>
      <c r="I304" s="61">
        <f t="shared" si="43"/>
        <v>133.33333333333331</v>
      </c>
      <c r="J304" s="61">
        <f t="shared" si="44"/>
        <v>85.607643050371536</v>
      </c>
    </row>
    <row r="305" spans="1:10" ht="13.8" hidden="1" outlineLevel="2" x14ac:dyDescent="0.25">
      <c r="A305" s="21">
        <v>41199912</v>
      </c>
      <c r="B305" s="22"/>
      <c r="C305" s="22" t="s">
        <v>323</v>
      </c>
      <c r="D305" s="23">
        <v>11814.4</v>
      </c>
      <c r="E305" s="23">
        <v>8169.22</v>
      </c>
      <c r="F305" s="23">
        <v>6500</v>
      </c>
      <c r="G305" s="23">
        <v>8000</v>
      </c>
      <c r="H305" s="61">
        <f t="shared" si="42"/>
        <v>55.017605633802823</v>
      </c>
      <c r="I305" s="61">
        <f t="shared" si="43"/>
        <v>123.07692307692308</v>
      </c>
      <c r="J305" s="61">
        <f t="shared" si="44"/>
        <v>97.928566007525802</v>
      </c>
    </row>
    <row r="306" spans="1:10" ht="13.8" hidden="1" outlineLevel="2" x14ac:dyDescent="0.25">
      <c r="A306" s="21">
        <v>41199914</v>
      </c>
      <c r="B306" s="22"/>
      <c r="C306" s="22" t="s">
        <v>324</v>
      </c>
      <c r="D306" s="23">
        <v>1732.4</v>
      </c>
      <c r="E306" s="23">
        <v>1780</v>
      </c>
      <c r="F306" s="23">
        <v>1780</v>
      </c>
      <c r="G306" s="23">
        <v>1800</v>
      </c>
      <c r="H306" s="61">
        <f t="shared" si="42"/>
        <v>102.74763334102978</v>
      </c>
      <c r="I306" s="61">
        <f t="shared" si="43"/>
        <v>101.12359550561798</v>
      </c>
      <c r="J306" s="61">
        <f t="shared" si="44"/>
        <v>101.12359550561798</v>
      </c>
    </row>
    <row r="307" spans="1:10" ht="13.8" hidden="1" outlineLevel="2" x14ac:dyDescent="0.25">
      <c r="A307" s="21">
        <v>41199916</v>
      </c>
      <c r="B307" s="22"/>
      <c r="C307" s="22" t="s">
        <v>325</v>
      </c>
      <c r="D307" s="23">
        <v>45790.42</v>
      </c>
      <c r="E307" s="23">
        <v>45000</v>
      </c>
      <c r="F307" s="23">
        <v>45000</v>
      </c>
      <c r="G307" s="23">
        <v>36700</v>
      </c>
      <c r="H307" s="61">
        <f t="shared" si="42"/>
        <v>98.273831076456602</v>
      </c>
      <c r="I307" s="61">
        <f t="shared" si="43"/>
        <v>81.555555555555557</v>
      </c>
      <c r="J307" s="61">
        <f t="shared" si="44"/>
        <v>81.555555555555557</v>
      </c>
    </row>
    <row r="308" spans="1:10" ht="13.8" hidden="1" outlineLevel="2" x14ac:dyDescent="0.25">
      <c r="A308" s="21">
        <v>41199919</v>
      </c>
      <c r="B308" s="22"/>
      <c r="C308" s="22" t="s">
        <v>326</v>
      </c>
      <c r="D308" s="23">
        <v>6000</v>
      </c>
      <c r="E308" s="23">
        <v>6000</v>
      </c>
      <c r="F308" s="23">
        <v>6000</v>
      </c>
      <c r="G308" s="23">
        <v>5000</v>
      </c>
      <c r="H308" s="61">
        <f t="shared" si="42"/>
        <v>100</v>
      </c>
      <c r="I308" s="61">
        <f t="shared" si="43"/>
        <v>83.333333333333343</v>
      </c>
      <c r="J308" s="61">
        <f t="shared" si="44"/>
        <v>83.333333333333343</v>
      </c>
    </row>
    <row r="309" spans="1:10" ht="13.8" hidden="1" outlineLevel="2" x14ac:dyDescent="0.25">
      <c r="A309" s="21">
        <v>41199920</v>
      </c>
      <c r="B309" s="22"/>
      <c r="C309" s="22" t="s">
        <v>327</v>
      </c>
      <c r="D309" s="23">
        <v>2000</v>
      </c>
      <c r="E309" s="23">
        <v>1850</v>
      </c>
      <c r="F309" s="23">
        <v>1600</v>
      </c>
      <c r="G309" s="23">
        <v>2100</v>
      </c>
      <c r="H309" s="61">
        <f t="shared" si="42"/>
        <v>80</v>
      </c>
      <c r="I309" s="61">
        <f t="shared" si="43"/>
        <v>131.25</v>
      </c>
      <c r="J309" s="61">
        <f t="shared" si="44"/>
        <v>113.51351351351352</v>
      </c>
    </row>
    <row r="310" spans="1:10" ht="13.8" outlineLevel="1" collapsed="1" x14ac:dyDescent="0.25">
      <c r="A310" s="21"/>
      <c r="B310" s="22"/>
      <c r="C310" s="22"/>
      <c r="D310" s="23"/>
      <c r="E310" s="23"/>
      <c r="F310" s="23"/>
      <c r="G310" s="23"/>
      <c r="H310" s="62"/>
      <c r="I310" s="62"/>
      <c r="J310" s="62"/>
    </row>
    <row r="311" spans="1:10" ht="13.8" x14ac:dyDescent="0.25">
      <c r="A311" s="21">
        <v>412</v>
      </c>
      <c r="B311" s="22"/>
      <c r="C311" s="22" t="s">
        <v>43</v>
      </c>
      <c r="D311" s="23">
        <f>D312</f>
        <v>303727.19</v>
      </c>
      <c r="E311" s="23">
        <f>E312</f>
        <v>330057</v>
      </c>
      <c r="F311" s="23">
        <f>F312</f>
        <v>324450</v>
      </c>
      <c r="G311" s="23">
        <f>G312</f>
        <v>283840</v>
      </c>
      <c r="H311" s="61">
        <f>IF(D311&lt;&gt;0,F311/D311*100,)</f>
        <v>106.82283663836616</v>
      </c>
      <c r="I311" s="61">
        <f>IF(F311&lt;&gt;0,G311/F311*100,)</f>
        <v>87.483433502850986</v>
      </c>
      <c r="J311" s="61">
        <f>IF(E311&lt;&gt;0,G311/E311*100,)</f>
        <v>85.997267138706349</v>
      </c>
    </row>
    <row r="312" spans="1:10" ht="13.8" outlineLevel="1" x14ac:dyDescent="0.25">
      <c r="A312" s="21">
        <v>4120</v>
      </c>
      <c r="B312" s="22"/>
      <c r="C312" s="22" t="s">
        <v>328</v>
      </c>
      <c r="D312" s="23">
        <f>D313+D314+D315+D316+D317+D318+D319+D320+D321+D322+D323+D324+D325+D326+D327+D328+D329+D330+D331+D332+D333+D334+D335+D336+D337+D338+D339+D340+D341+D342+D343+D344+D345+D346+D347+D348+D349+D350+D351+D352+D353+D354+D355+D356+D357+D358+D359+D360+D361+D362+D363+D364+D365+D366+D367+D368+D369+D370+D371+D372+D373+D374+D375+D376+D377</f>
        <v>303727.19</v>
      </c>
      <c r="E312" s="23">
        <f>E313+E314+E315+E316+E317+E318+E319+E320+E321+E322+E323+E324+E325+E326+E327+E328+E329+E330+E331+E332+E333+E334+E335+E336+E337+E338+E339+E340+E341+E342+E343+E344+E345+E346+E347+E348+E349+E350+E351+E352+E353+E354+E355+E356+E357+E358+E359+E360+E361+E362+E363+E364+E365+E366+E367+E368+E369+E370+E371+E372+E373+E374+E375+E376+E377</f>
        <v>330057</v>
      </c>
      <c r="F312" s="23">
        <f>F313+F314+F315+F316+F317+F318+F319+F320+F321+F322+F323+F324+F325+F326+F327+F328+F329+F330+F331+F332+F333+F334+F335+F336+F337+F338+F339+F340+F341+F342+F343+F344+F345+F346+F347+F348+F349+F350+F351+F352+F353+F354+F355+F356+F357+F358+F359+F360+F361+F362+F363+F364+F365+F366+F367+F368+F369+F370+F371+F372+F373+F374+F375+F376+F377</f>
        <v>324450</v>
      </c>
      <c r="G312" s="23">
        <f>G313+G314+G315+G316+G317+G318+G319+G320+G321+G322+G323+G324+G325+G326+G327+G328+G329+G330+G331+G332+G333+G334+G335+G336+G337+G338+G339+G340+G341+G342+G343+G344+G345+G346+G347+G348+G349+G350+G351+G352+G353+G354+G355+G356+G357+G358+G359+G360+G361+G362+G363+G364+G365+G366+G367+G368+G369+G370+G371+G372+G373+G374+G375+G376+G377</f>
        <v>283840</v>
      </c>
      <c r="H312" s="61">
        <f>IF(D312&lt;&gt;0,F312/D312*100,)</f>
        <v>106.82283663836616</v>
      </c>
      <c r="I312" s="61">
        <f>IF(F312&lt;&gt;0,G312/F312*100,)</f>
        <v>87.483433502850986</v>
      </c>
      <c r="J312" s="61">
        <f>IF(E312&lt;&gt;0,G312/E312*100,)</f>
        <v>85.997267138706349</v>
      </c>
    </row>
    <row r="313" spans="1:10" ht="13.8" hidden="1" outlineLevel="2" x14ac:dyDescent="0.25">
      <c r="A313" s="21">
        <v>412000</v>
      </c>
      <c r="B313" s="22"/>
      <c r="C313" s="22" t="s">
        <v>329</v>
      </c>
      <c r="D313" s="23">
        <v>5250</v>
      </c>
      <c r="E313" s="23">
        <v>244873</v>
      </c>
      <c r="F313" s="23">
        <v>244473</v>
      </c>
      <c r="G313" s="23">
        <v>211121</v>
      </c>
      <c r="H313" s="61">
        <f>IF(D313&lt;&gt;0,F313/D313*100,)</f>
        <v>4656.6285714285714</v>
      </c>
      <c r="I313" s="61">
        <f>IF(F313&lt;&gt;0,G313/F313*100,)</f>
        <v>86.35759368110179</v>
      </c>
      <c r="J313" s="61">
        <f>IF(E313&lt;&gt;0,G313/E313*100,)</f>
        <v>86.216528567869872</v>
      </c>
    </row>
    <row r="314" spans="1:10" ht="13.8" hidden="1" outlineLevel="2" x14ac:dyDescent="0.25">
      <c r="A314" s="21">
        <v>41200001</v>
      </c>
      <c r="B314" s="22"/>
      <c r="C314" s="22" t="s">
        <v>330</v>
      </c>
      <c r="D314" s="23">
        <v>1109.1300000000001</v>
      </c>
      <c r="E314" s="23">
        <v>0</v>
      </c>
      <c r="F314" s="23">
        <v>0</v>
      </c>
      <c r="G314" s="23">
        <v>0</v>
      </c>
      <c r="H314" s="62"/>
      <c r="I314" s="62"/>
      <c r="J314" s="62"/>
    </row>
    <row r="315" spans="1:10" ht="13.8" hidden="1" outlineLevel="2" x14ac:dyDescent="0.25">
      <c r="A315" s="21">
        <v>41200002</v>
      </c>
      <c r="B315" s="22"/>
      <c r="C315" s="22" t="s">
        <v>331</v>
      </c>
      <c r="D315" s="23">
        <v>1147.8000000000002</v>
      </c>
      <c r="E315" s="23">
        <v>0</v>
      </c>
      <c r="F315" s="23">
        <v>0</v>
      </c>
      <c r="G315" s="23">
        <v>0</v>
      </c>
      <c r="H315" s="62"/>
      <c r="I315" s="62"/>
      <c r="J315" s="62"/>
    </row>
    <row r="316" spans="1:10" ht="13.8" hidden="1" outlineLevel="2" x14ac:dyDescent="0.25">
      <c r="A316" s="21">
        <v>41200004</v>
      </c>
      <c r="B316" s="22"/>
      <c r="C316" s="22" t="s">
        <v>332</v>
      </c>
      <c r="D316" s="23">
        <v>11764.110000000004</v>
      </c>
      <c r="E316" s="23">
        <v>0</v>
      </c>
      <c r="F316" s="23">
        <v>0</v>
      </c>
      <c r="G316" s="23">
        <v>0</v>
      </c>
      <c r="H316" s="62"/>
      <c r="I316" s="62"/>
      <c r="J316" s="62"/>
    </row>
    <row r="317" spans="1:10" ht="13.8" hidden="1" outlineLevel="2" x14ac:dyDescent="0.25">
      <c r="A317" s="21">
        <v>41200006</v>
      </c>
      <c r="B317" s="22"/>
      <c r="C317" s="22" t="s">
        <v>333</v>
      </c>
      <c r="D317" s="23">
        <v>3092.8199999999997</v>
      </c>
      <c r="E317" s="23">
        <v>3176</v>
      </c>
      <c r="F317" s="23">
        <v>3157</v>
      </c>
      <c r="G317" s="23">
        <v>2425</v>
      </c>
      <c r="H317" s="61">
        <f>IF(D317&lt;&gt;0,F317/D317*100,)</f>
        <v>102.07512884681296</v>
      </c>
      <c r="I317" s="61">
        <f>IF(F317&lt;&gt;0,G317/F317*100,)</f>
        <v>76.813430471967052</v>
      </c>
      <c r="J317" s="61">
        <f>IF(E317&lt;&gt;0,G317/E317*100,)</f>
        <v>76.353904282115863</v>
      </c>
    </row>
    <row r="318" spans="1:10" ht="13.8" hidden="1" outlineLevel="2" x14ac:dyDescent="0.25">
      <c r="A318" s="21">
        <v>41200010</v>
      </c>
      <c r="B318" s="22"/>
      <c r="C318" s="22" t="s">
        <v>334</v>
      </c>
      <c r="D318" s="23">
        <v>989.52</v>
      </c>
      <c r="E318" s="23">
        <v>0</v>
      </c>
      <c r="F318" s="23">
        <v>0</v>
      </c>
      <c r="G318" s="23">
        <v>0</v>
      </c>
      <c r="H318" s="62"/>
      <c r="I318" s="62"/>
      <c r="J318" s="62"/>
    </row>
    <row r="319" spans="1:10" ht="13.8" hidden="1" outlineLevel="2" x14ac:dyDescent="0.25">
      <c r="A319" s="21">
        <v>41200011</v>
      </c>
      <c r="B319" s="22"/>
      <c r="C319" s="22" t="s">
        <v>335</v>
      </c>
      <c r="D319" s="23">
        <v>1577.76</v>
      </c>
      <c r="E319" s="23">
        <v>0</v>
      </c>
      <c r="F319" s="23">
        <v>0</v>
      </c>
      <c r="G319" s="23">
        <v>0</v>
      </c>
      <c r="H319" s="62"/>
      <c r="I319" s="62"/>
      <c r="J319" s="62"/>
    </row>
    <row r="320" spans="1:10" ht="13.8" hidden="1" outlineLevel="2" x14ac:dyDescent="0.25">
      <c r="A320" s="21">
        <v>41200012</v>
      </c>
      <c r="B320" s="22"/>
      <c r="C320" s="22" t="s">
        <v>336</v>
      </c>
      <c r="D320" s="23">
        <v>1135.44</v>
      </c>
      <c r="E320" s="23">
        <v>0</v>
      </c>
      <c r="F320" s="23">
        <v>0</v>
      </c>
      <c r="G320" s="23">
        <v>0</v>
      </c>
      <c r="H320" s="62"/>
      <c r="I320" s="62"/>
      <c r="J320" s="62"/>
    </row>
    <row r="321" spans="1:10" ht="13.8" hidden="1" outlineLevel="2" x14ac:dyDescent="0.25">
      <c r="A321" s="21">
        <v>41200013</v>
      </c>
      <c r="B321" s="22"/>
      <c r="C321" s="22" t="s">
        <v>337</v>
      </c>
      <c r="D321" s="23">
        <v>1386.24</v>
      </c>
      <c r="E321" s="23">
        <v>0</v>
      </c>
      <c r="F321" s="23">
        <v>0</v>
      </c>
      <c r="G321" s="23">
        <v>0</v>
      </c>
      <c r="H321" s="62"/>
      <c r="I321" s="62"/>
      <c r="J321" s="62"/>
    </row>
    <row r="322" spans="1:10" ht="13.8" hidden="1" outlineLevel="2" x14ac:dyDescent="0.25">
      <c r="A322" s="21">
        <v>41200014</v>
      </c>
      <c r="B322" s="22"/>
      <c r="C322" s="22" t="s">
        <v>338</v>
      </c>
      <c r="D322" s="23">
        <v>3926.16</v>
      </c>
      <c r="E322" s="23">
        <v>0</v>
      </c>
      <c r="F322" s="23">
        <v>0</v>
      </c>
      <c r="G322" s="23">
        <v>0</v>
      </c>
      <c r="H322" s="62"/>
      <c r="I322" s="62"/>
      <c r="J322" s="62"/>
    </row>
    <row r="323" spans="1:10" ht="13.8" hidden="1" outlineLevel="2" x14ac:dyDescent="0.25">
      <c r="A323" s="21">
        <v>41200015</v>
      </c>
      <c r="B323" s="22"/>
      <c r="C323" s="22" t="s">
        <v>339</v>
      </c>
      <c r="D323" s="23">
        <v>2299.3000000000002</v>
      </c>
      <c r="E323" s="23">
        <v>2000</v>
      </c>
      <c r="F323" s="23">
        <v>2000</v>
      </c>
      <c r="G323" s="23">
        <v>1500</v>
      </c>
      <c r="H323" s="61">
        <f t="shared" ref="H323:H329" si="45">IF(D323&lt;&gt;0,F323/D323*100,)</f>
        <v>86.982994824511806</v>
      </c>
      <c r="I323" s="61">
        <f t="shared" ref="I323:I332" si="46">IF(F323&lt;&gt;0,G323/F323*100,)</f>
        <v>75</v>
      </c>
      <c r="J323" s="61">
        <f t="shared" ref="J323:J332" si="47">IF(E323&lt;&gt;0,G323/E323*100,)</f>
        <v>75</v>
      </c>
    </row>
    <row r="324" spans="1:10" ht="13.8" hidden="1" outlineLevel="2" x14ac:dyDescent="0.25">
      <c r="A324" s="21">
        <v>41200016</v>
      </c>
      <c r="B324" s="22"/>
      <c r="C324" s="22" t="s">
        <v>340</v>
      </c>
      <c r="D324" s="23">
        <v>2500</v>
      </c>
      <c r="E324" s="23">
        <v>2500</v>
      </c>
      <c r="F324" s="23">
        <v>1800</v>
      </c>
      <c r="G324" s="23">
        <v>2000</v>
      </c>
      <c r="H324" s="61">
        <f t="shared" si="45"/>
        <v>72</v>
      </c>
      <c r="I324" s="61">
        <f t="shared" si="46"/>
        <v>111.11111111111111</v>
      </c>
      <c r="J324" s="61">
        <f t="shared" si="47"/>
        <v>80</v>
      </c>
    </row>
    <row r="325" spans="1:10" ht="13.8" hidden="1" outlineLevel="2" x14ac:dyDescent="0.25">
      <c r="A325" s="21">
        <v>41200017</v>
      </c>
      <c r="B325" s="22"/>
      <c r="C325" s="22" t="s">
        <v>341</v>
      </c>
      <c r="D325" s="23">
        <v>7391.9</v>
      </c>
      <c r="E325" s="23">
        <v>7038</v>
      </c>
      <c r="F325" s="23">
        <v>4000</v>
      </c>
      <c r="G325" s="23">
        <v>6500</v>
      </c>
      <c r="H325" s="61">
        <f t="shared" si="45"/>
        <v>54.11328616458556</v>
      </c>
      <c r="I325" s="61">
        <f t="shared" si="46"/>
        <v>162.5</v>
      </c>
      <c r="J325" s="61">
        <f t="shared" si="47"/>
        <v>92.355782892867282</v>
      </c>
    </row>
    <row r="326" spans="1:10" ht="13.8" hidden="1" outlineLevel="2" x14ac:dyDescent="0.25">
      <c r="A326" s="21">
        <v>41200018</v>
      </c>
      <c r="B326" s="22"/>
      <c r="C326" s="22" t="s">
        <v>342</v>
      </c>
      <c r="D326" s="23">
        <v>1500</v>
      </c>
      <c r="E326" s="23">
        <v>1500</v>
      </c>
      <c r="F326" s="23">
        <v>1500</v>
      </c>
      <c r="G326" s="23">
        <v>1200</v>
      </c>
      <c r="H326" s="61">
        <f t="shared" si="45"/>
        <v>100</v>
      </c>
      <c r="I326" s="61">
        <f t="shared" si="46"/>
        <v>80</v>
      </c>
      <c r="J326" s="61">
        <f t="shared" si="47"/>
        <v>80</v>
      </c>
    </row>
    <row r="327" spans="1:10" ht="13.8" hidden="1" outlineLevel="2" x14ac:dyDescent="0.25">
      <c r="A327" s="21">
        <v>41200019</v>
      </c>
      <c r="B327" s="22"/>
      <c r="C327" s="22" t="s">
        <v>343</v>
      </c>
      <c r="D327" s="23">
        <v>7000</v>
      </c>
      <c r="E327" s="23">
        <v>8000</v>
      </c>
      <c r="F327" s="23">
        <v>8000</v>
      </c>
      <c r="G327" s="23">
        <v>7000</v>
      </c>
      <c r="H327" s="61">
        <f t="shared" si="45"/>
        <v>114.28571428571428</v>
      </c>
      <c r="I327" s="61">
        <f t="shared" si="46"/>
        <v>87.5</v>
      </c>
      <c r="J327" s="61">
        <f t="shared" si="47"/>
        <v>87.5</v>
      </c>
    </row>
    <row r="328" spans="1:10" ht="13.8" hidden="1" outlineLevel="2" x14ac:dyDescent="0.25">
      <c r="A328" s="21">
        <v>41200021</v>
      </c>
      <c r="B328" s="22"/>
      <c r="C328" s="22" t="s">
        <v>344</v>
      </c>
      <c r="D328" s="23">
        <v>1350</v>
      </c>
      <c r="E328" s="23">
        <v>2500</v>
      </c>
      <c r="F328" s="23">
        <v>2500</v>
      </c>
      <c r="G328" s="23">
        <v>5000</v>
      </c>
      <c r="H328" s="61">
        <f t="shared" si="45"/>
        <v>185.18518518518519</v>
      </c>
      <c r="I328" s="61">
        <f t="shared" si="46"/>
        <v>200</v>
      </c>
      <c r="J328" s="61">
        <f t="shared" si="47"/>
        <v>200</v>
      </c>
    </row>
    <row r="329" spans="1:10" ht="13.8" hidden="1" outlineLevel="2" x14ac:dyDescent="0.25">
      <c r="A329" s="21">
        <v>41200022</v>
      </c>
      <c r="B329" s="22"/>
      <c r="C329" s="22" t="s">
        <v>345</v>
      </c>
      <c r="D329" s="23">
        <v>750</v>
      </c>
      <c r="E329" s="23">
        <v>1720</v>
      </c>
      <c r="F329" s="23">
        <v>800</v>
      </c>
      <c r="G329" s="23">
        <v>800</v>
      </c>
      <c r="H329" s="61">
        <f t="shared" si="45"/>
        <v>106.66666666666667</v>
      </c>
      <c r="I329" s="61">
        <f t="shared" si="46"/>
        <v>100</v>
      </c>
      <c r="J329" s="61">
        <f t="shared" si="47"/>
        <v>46.511627906976742</v>
      </c>
    </row>
    <row r="330" spans="1:10" ht="13.8" hidden="1" outlineLevel="2" x14ac:dyDescent="0.25">
      <c r="A330" s="21">
        <v>41200023</v>
      </c>
      <c r="B330" s="22"/>
      <c r="C330" s="22" t="s">
        <v>346</v>
      </c>
      <c r="D330" s="23">
        <v>100</v>
      </c>
      <c r="E330" s="23">
        <v>0</v>
      </c>
      <c r="F330" s="23">
        <v>100</v>
      </c>
      <c r="G330" s="23">
        <v>1500</v>
      </c>
      <c r="H330" s="62"/>
      <c r="I330" s="61">
        <f t="shared" si="46"/>
        <v>1500</v>
      </c>
      <c r="J330" s="61">
        <f t="shared" si="47"/>
        <v>0</v>
      </c>
    </row>
    <row r="331" spans="1:10" ht="13.8" hidden="1" outlineLevel="2" x14ac:dyDescent="0.25">
      <c r="A331" s="21">
        <v>41200024</v>
      </c>
      <c r="B331" s="22"/>
      <c r="C331" s="22" t="s">
        <v>347</v>
      </c>
      <c r="D331" s="23">
        <v>6250</v>
      </c>
      <c r="E331" s="23">
        <v>6250</v>
      </c>
      <c r="F331" s="23">
        <v>6250</v>
      </c>
      <c r="G331" s="23">
        <v>6250</v>
      </c>
      <c r="H331" s="61">
        <f>IF(D331&lt;&gt;0,F331/D331*100,)</f>
        <v>100</v>
      </c>
      <c r="I331" s="61">
        <f t="shared" si="46"/>
        <v>100</v>
      </c>
      <c r="J331" s="61">
        <f t="shared" si="47"/>
        <v>100</v>
      </c>
    </row>
    <row r="332" spans="1:10" ht="13.8" hidden="1" outlineLevel="2" x14ac:dyDescent="0.25">
      <c r="A332" s="21">
        <v>41200025</v>
      </c>
      <c r="B332" s="22"/>
      <c r="C332" s="22" t="s">
        <v>348</v>
      </c>
      <c r="D332" s="23">
        <v>180</v>
      </c>
      <c r="E332" s="23">
        <v>1000</v>
      </c>
      <c r="F332" s="23">
        <v>370</v>
      </c>
      <c r="G332" s="23">
        <v>1000</v>
      </c>
      <c r="H332" s="61">
        <f>IF(D332&lt;&gt;0,F332/D332*100,)</f>
        <v>205.55555555555554</v>
      </c>
      <c r="I332" s="61">
        <f t="shared" si="46"/>
        <v>270.27027027027026</v>
      </c>
      <c r="J332" s="61">
        <f t="shared" si="47"/>
        <v>100</v>
      </c>
    </row>
    <row r="333" spans="1:10" ht="13.8" hidden="1" outlineLevel="2" x14ac:dyDescent="0.25">
      <c r="A333" s="21">
        <v>41200031</v>
      </c>
      <c r="B333" s="22"/>
      <c r="C333" s="22" t="s">
        <v>349</v>
      </c>
      <c r="D333" s="23">
        <v>8136.4899999999989</v>
      </c>
      <c r="E333" s="23">
        <v>0</v>
      </c>
      <c r="F333" s="23">
        <v>0</v>
      </c>
      <c r="G333" s="23">
        <v>0</v>
      </c>
      <c r="H333" s="62"/>
      <c r="I333" s="62"/>
      <c r="J333" s="62"/>
    </row>
    <row r="334" spans="1:10" ht="13.8" hidden="1" outlineLevel="2" x14ac:dyDescent="0.25">
      <c r="A334" s="21">
        <v>41200032</v>
      </c>
      <c r="B334" s="22"/>
      <c r="C334" s="22" t="s">
        <v>350</v>
      </c>
      <c r="D334" s="23">
        <v>2817.8900000000003</v>
      </c>
      <c r="E334" s="23">
        <v>0</v>
      </c>
      <c r="F334" s="23">
        <v>0</v>
      </c>
      <c r="G334" s="23">
        <v>0</v>
      </c>
      <c r="H334" s="62"/>
      <c r="I334" s="62"/>
      <c r="J334" s="62"/>
    </row>
    <row r="335" spans="1:10" ht="13.8" hidden="1" outlineLevel="2" x14ac:dyDescent="0.25">
      <c r="A335" s="21">
        <v>41200034</v>
      </c>
      <c r="B335" s="22"/>
      <c r="C335" s="22" t="s">
        <v>351</v>
      </c>
      <c r="D335" s="23">
        <v>16060.16</v>
      </c>
      <c r="E335" s="23">
        <v>16000</v>
      </c>
      <c r="F335" s="23">
        <v>16000</v>
      </c>
      <c r="G335" s="23">
        <v>13000</v>
      </c>
      <c r="H335" s="61">
        <f>IF(D335&lt;&gt;0,F335/D335*100,)</f>
        <v>99.625408464174697</v>
      </c>
      <c r="I335" s="61">
        <f>IF(F335&lt;&gt;0,G335/F335*100,)</f>
        <v>81.25</v>
      </c>
      <c r="J335" s="61">
        <f>IF(E335&lt;&gt;0,G335/E335*100,)</f>
        <v>81.25</v>
      </c>
    </row>
    <row r="336" spans="1:10" ht="13.8" hidden="1" outlineLevel="2" x14ac:dyDescent="0.25">
      <c r="A336" s="21">
        <v>41200035</v>
      </c>
      <c r="B336" s="22"/>
      <c r="C336" s="22" t="s">
        <v>352</v>
      </c>
      <c r="D336" s="23">
        <v>3189.16</v>
      </c>
      <c r="E336" s="23">
        <v>0</v>
      </c>
      <c r="F336" s="23">
        <v>0</v>
      </c>
      <c r="G336" s="23">
        <v>0</v>
      </c>
      <c r="H336" s="62"/>
      <c r="I336" s="62"/>
      <c r="J336" s="62"/>
    </row>
    <row r="337" spans="1:10" ht="13.8" hidden="1" outlineLevel="2" x14ac:dyDescent="0.25">
      <c r="A337" s="21">
        <v>41200036</v>
      </c>
      <c r="B337" s="22"/>
      <c r="C337" s="22" t="s">
        <v>353</v>
      </c>
      <c r="D337" s="23">
        <v>2523.29</v>
      </c>
      <c r="E337" s="23">
        <v>0</v>
      </c>
      <c r="F337" s="23">
        <v>0</v>
      </c>
      <c r="G337" s="23">
        <v>0</v>
      </c>
      <c r="H337" s="62"/>
      <c r="I337" s="62"/>
      <c r="J337" s="62"/>
    </row>
    <row r="338" spans="1:10" ht="13.8" hidden="1" outlineLevel="2" x14ac:dyDescent="0.25">
      <c r="A338" s="21">
        <v>41200037</v>
      </c>
      <c r="B338" s="22"/>
      <c r="C338" s="22" t="s">
        <v>354</v>
      </c>
      <c r="D338" s="23">
        <v>2647.79</v>
      </c>
      <c r="E338" s="23">
        <v>0</v>
      </c>
      <c r="F338" s="23">
        <v>0</v>
      </c>
      <c r="G338" s="23">
        <v>0</v>
      </c>
      <c r="H338" s="62"/>
      <c r="I338" s="62"/>
      <c r="J338" s="62"/>
    </row>
    <row r="339" spans="1:10" ht="13.8" hidden="1" outlineLevel="2" x14ac:dyDescent="0.25">
      <c r="A339" s="21">
        <v>41200038</v>
      </c>
      <c r="B339" s="22"/>
      <c r="C339" s="22" t="s">
        <v>355</v>
      </c>
      <c r="D339" s="23">
        <v>4753.78</v>
      </c>
      <c r="E339" s="23">
        <v>0</v>
      </c>
      <c r="F339" s="23">
        <v>0</v>
      </c>
      <c r="G339" s="23">
        <v>0</v>
      </c>
      <c r="H339" s="62"/>
      <c r="I339" s="62"/>
      <c r="J339" s="62"/>
    </row>
    <row r="340" spans="1:10" ht="13.8" hidden="1" outlineLevel="2" x14ac:dyDescent="0.25">
      <c r="A340" s="21">
        <v>41200039</v>
      </c>
      <c r="B340" s="22"/>
      <c r="C340" s="22" t="s">
        <v>356</v>
      </c>
      <c r="D340" s="23">
        <v>3387.77</v>
      </c>
      <c r="E340" s="23">
        <v>0</v>
      </c>
      <c r="F340" s="23">
        <v>0</v>
      </c>
      <c r="G340" s="23">
        <v>0</v>
      </c>
      <c r="H340" s="62"/>
      <c r="I340" s="62"/>
      <c r="J340" s="62"/>
    </row>
    <row r="341" spans="1:10" ht="13.8" hidden="1" outlineLevel="2" x14ac:dyDescent="0.25">
      <c r="A341" s="21">
        <v>41200040</v>
      </c>
      <c r="B341" s="22"/>
      <c r="C341" s="22" t="s">
        <v>357</v>
      </c>
      <c r="D341" s="23">
        <v>8645.09</v>
      </c>
      <c r="E341" s="23">
        <v>0</v>
      </c>
      <c r="F341" s="23">
        <v>0</v>
      </c>
      <c r="G341" s="23">
        <v>0</v>
      </c>
      <c r="H341" s="62"/>
      <c r="I341" s="62"/>
      <c r="J341" s="62"/>
    </row>
    <row r="342" spans="1:10" ht="13.8" hidden="1" outlineLevel="2" x14ac:dyDescent="0.25">
      <c r="A342" s="21">
        <v>41200041</v>
      </c>
      <c r="B342" s="22"/>
      <c r="C342" s="22" t="s">
        <v>358</v>
      </c>
      <c r="D342" s="23">
        <v>2435.58</v>
      </c>
      <c r="E342" s="23">
        <v>0</v>
      </c>
      <c r="F342" s="23">
        <v>0</v>
      </c>
      <c r="G342" s="23">
        <v>0</v>
      </c>
      <c r="H342" s="62"/>
      <c r="I342" s="62"/>
      <c r="J342" s="62"/>
    </row>
    <row r="343" spans="1:10" ht="13.8" hidden="1" outlineLevel="2" x14ac:dyDescent="0.25">
      <c r="A343" s="21">
        <v>41200042</v>
      </c>
      <c r="B343" s="22"/>
      <c r="C343" s="22" t="s">
        <v>359</v>
      </c>
      <c r="D343" s="23">
        <v>3102.35</v>
      </c>
      <c r="E343" s="23">
        <v>0</v>
      </c>
      <c r="F343" s="23">
        <v>0</v>
      </c>
      <c r="G343" s="23">
        <v>0</v>
      </c>
      <c r="H343" s="62"/>
      <c r="I343" s="62"/>
      <c r="J343" s="62"/>
    </row>
    <row r="344" spans="1:10" ht="13.8" hidden="1" outlineLevel="2" x14ac:dyDescent="0.25">
      <c r="A344" s="21">
        <v>41200043</v>
      </c>
      <c r="B344" s="22"/>
      <c r="C344" s="22" t="s">
        <v>360</v>
      </c>
      <c r="D344" s="23">
        <v>2391.2200000000003</v>
      </c>
      <c r="E344" s="23">
        <v>0</v>
      </c>
      <c r="F344" s="23">
        <v>0</v>
      </c>
      <c r="G344" s="23">
        <v>0</v>
      </c>
      <c r="H344" s="62"/>
      <c r="I344" s="62"/>
      <c r="J344" s="62"/>
    </row>
    <row r="345" spans="1:10" ht="13.8" hidden="1" outlineLevel="2" x14ac:dyDescent="0.25">
      <c r="A345" s="21">
        <v>41200044</v>
      </c>
      <c r="B345" s="22"/>
      <c r="C345" s="22" t="s">
        <v>361</v>
      </c>
      <c r="D345" s="23">
        <v>3319.3500000000004</v>
      </c>
      <c r="E345" s="23">
        <v>0</v>
      </c>
      <c r="F345" s="23">
        <v>0</v>
      </c>
      <c r="G345" s="23">
        <v>0</v>
      </c>
      <c r="H345" s="62"/>
      <c r="I345" s="62"/>
      <c r="J345" s="62"/>
    </row>
    <row r="346" spans="1:10" ht="13.8" hidden="1" outlineLevel="2" x14ac:dyDescent="0.25">
      <c r="A346" s="21">
        <v>41200045</v>
      </c>
      <c r="B346" s="22"/>
      <c r="C346" s="22" t="s">
        <v>362</v>
      </c>
      <c r="D346" s="23">
        <v>4793.18</v>
      </c>
      <c r="E346" s="23">
        <v>0</v>
      </c>
      <c r="F346" s="23">
        <v>0</v>
      </c>
      <c r="G346" s="23">
        <v>0</v>
      </c>
      <c r="H346" s="62"/>
      <c r="I346" s="62"/>
      <c r="J346" s="62"/>
    </row>
    <row r="347" spans="1:10" ht="13.8" hidden="1" outlineLevel="2" x14ac:dyDescent="0.25">
      <c r="A347" s="21">
        <v>41200046</v>
      </c>
      <c r="B347" s="22"/>
      <c r="C347" s="22" t="s">
        <v>363</v>
      </c>
      <c r="D347" s="23">
        <v>897.87</v>
      </c>
      <c r="E347" s="23">
        <v>0</v>
      </c>
      <c r="F347" s="23">
        <v>0</v>
      </c>
      <c r="G347" s="23">
        <v>0</v>
      </c>
      <c r="H347" s="62"/>
      <c r="I347" s="62"/>
      <c r="J347" s="62"/>
    </row>
    <row r="348" spans="1:10" ht="13.8" hidden="1" outlineLevel="2" x14ac:dyDescent="0.25">
      <c r="A348" s="21">
        <v>41200047</v>
      </c>
      <c r="B348" s="22"/>
      <c r="C348" s="22" t="s">
        <v>364</v>
      </c>
      <c r="D348" s="23">
        <v>8813.26</v>
      </c>
      <c r="E348" s="23">
        <v>0</v>
      </c>
      <c r="F348" s="23">
        <v>0</v>
      </c>
      <c r="G348" s="23">
        <v>0</v>
      </c>
      <c r="H348" s="62"/>
      <c r="I348" s="62"/>
      <c r="J348" s="62"/>
    </row>
    <row r="349" spans="1:10" ht="13.8" hidden="1" outlineLevel="2" x14ac:dyDescent="0.25">
      <c r="A349" s="21">
        <v>41200048</v>
      </c>
      <c r="B349" s="22"/>
      <c r="C349" s="22" t="s">
        <v>365</v>
      </c>
      <c r="D349" s="23">
        <v>3813.49</v>
      </c>
      <c r="E349" s="23">
        <v>0</v>
      </c>
      <c r="F349" s="23">
        <v>0</v>
      </c>
      <c r="G349" s="23">
        <v>0</v>
      </c>
      <c r="H349" s="62"/>
      <c r="I349" s="62"/>
      <c r="J349" s="62"/>
    </row>
    <row r="350" spans="1:10" ht="13.8" hidden="1" outlineLevel="2" x14ac:dyDescent="0.25">
      <c r="A350" s="21">
        <v>41200049</v>
      </c>
      <c r="B350" s="22"/>
      <c r="C350" s="22" t="s">
        <v>366</v>
      </c>
      <c r="D350" s="23">
        <v>2311</v>
      </c>
      <c r="E350" s="23">
        <v>0</v>
      </c>
      <c r="F350" s="23">
        <v>0</v>
      </c>
      <c r="G350" s="23">
        <v>0</v>
      </c>
      <c r="H350" s="62"/>
      <c r="I350" s="62"/>
      <c r="J350" s="62"/>
    </row>
    <row r="351" spans="1:10" ht="13.8" hidden="1" outlineLevel="2" x14ac:dyDescent="0.25">
      <c r="A351" s="21">
        <v>41200051</v>
      </c>
      <c r="B351" s="22"/>
      <c r="C351" s="22" t="s">
        <v>367</v>
      </c>
      <c r="D351" s="23">
        <v>1953.43</v>
      </c>
      <c r="E351" s="23">
        <v>0</v>
      </c>
      <c r="F351" s="23">
        <v>0</v>
      </c>
      <c r="G351" s="23">
        <v>0</v>
      </c>
      <c r="H351" s="62"/>
      <c r="I351" s="62"/>
      <c r="J351" s="62"/>
    </row>
    <row r="352" spans="1:10" ht="13.8" hidden="1" outlineLevel="2" x14ac:dyDescent="0.25">
      <c r="A352" s="21">
        <v>41200052</v>
      </c>
      <c r="B352" s="22"/>
      <c r="C352" s="22" t="s">
        <v>368</v>
      </c>
      <c r="D352" s="23">
        <v>38085.300000000003</v>
      </c>
      <c r="E352" s="23">
        <v>0</v>
      </c>
      <c r="F352" s="23">
        <v>0</v>
      </c>
      <c r="G352" s="23">
        <v>0</v>
      </c>
      <c r="H352" s="62"/>
      <c r="I352" s="62"/>
      <c r="J352" s="62"/>
    </row>
    <row r="353" spans="1:10" ht="13.8" hidden="1" outlineLevel="2" x14ac:dyDescent="0.25">
      <c r="A353" s="21">
        <v>41200053</v>
      </c>
      <c r="B353" s="22"/>
      <c r="C353" s="22" t="s">
        <v>369</v>
      </c>
      <c r="D353" s="23">
        <v>26339.43</v>
      </c>
      <c r="E353" s="23">
        <v>0</v>
      </c>
      <c r="F353" s="23">
        <v>0</v>
      </c>
      <c r="G353" s="23">
        <v>0</v>
      </c>
      <c r="H353" s="62"/>
      <c r="I353" s="62"/>
      <c r="J353" s="62"/>
    </row>
    <row r="354" spans="1:10" ht="13.8" hidden="1" outlineLevel="2" x14ac:dyDescent="0.25">
      <c r="A354" s="21">
        <v>41200054</v>
      </c>
      <c r="B354" s="22"/>
      <c r="C354" s="22" t="s">
        <v>370</v>
      </c>
      <c r="D354" s="23">
        <v>41847.560000000012</v>
      </c>
      <c r="E354" s="23">
        <v>0</v>
      </c>
      <c r="F354" s="23">
        <v>0</v>
      </c>
      <c r="G354" s="23">
        <v>0</v>
      </c>
      <c r="H354" s="62"/>
      <c r="I354" s="62"/>
      <c r="J354" s="62"/>
    </row>
    <row r="355" spans="1:10" ht="13.8" hidden="1" outlineLevel="2" x14ac:dyDescent="0.25">
      <c r="A355" s="21">
        <v>41200055</v>
      </c>
      <c r="B355" s="22"/>
      <c r="C355" s="22" t="s">
        <v>371</v>
      </c>
      <c r="D355" s="23">
        <v>2729.5999999999995</v>
      </c>
      <c r="E355" s="23">
        <v>0</v>
      </c>
      <c r="F355" s="23">
        <v>0</v>
      </c>
      <c r="G355" s="23">
        <v>0</v>
      </c>
      <c r="H355" s="62"/>
      <c r="I355" s="62"/>
      <c r="J355" s="62"/>
    </row>
    <row r="356" spans="1:10" ht="13.8" hidden="1" outlineLevel="2" x14ac:dyDescent="0.25">
      <c r="A356" s="21">
        <v>41200056</v>
      </c>
      <c r="B356" s="22"/>
      <c r="C356" s="22" t="s">
        <v>372</v>
      </c>
      <c r="D356" s="23">
        <v>15885.299999999997</v>
      </c>
      <c r="E356" s="23">
        <v>0</v>
      </c>
      <c r="F356" s="23">
        <v>0</v>
      </c>
      <c r="G356" s="23">
        <v>0</v>
      </c>
      <c r="H356" s="62"/>
      <c r="I356" s="62"/>
      <c r="J356" s="62"/>
    </row>
    <row r="357" spans="1:10" ht="13.8" hidden="1" outlineLevel="2" x14ac:dyDescent="0.25">
      <c r="A357" s="21">
        <v>41200057</v>
      </c>
      <c r="B357" s="22"/>
      <c r="C357" s="22" t="s">
        <v>373</v>
      </c>
      <c r="D357" s="23">
        <v>2961.01</v>
      </c>
      <c r="E357" s="23">
        <v>0</v>
      </c>
      <c r="F357" s="23">
        <v>0</v>
      </c>
      <c r="G357" s="23">
        <v>0</v>
      </c>
      <c r="H357" s="62"/>
      <c r="I357" s="62"/>
      <c r="J357" s="62"/>
    </row>
    <row r="358" spans="1:10" ht="13.8" hidden="1" outlineLevel="2" x14ac:dyDescent="0.25">
      <c r="A358" s="21">
        <v>41200058</v>
      </c>
      <c r="B358" s="22"/>
      <c r="C358" s="22" t="s">
        <v>374</v>
      </c>
      <c r="D358" s="23">
        <v>1095</v>
      </c>
      <c r="E358" s="23">
        <v>0</v>
      </c>
      <c r="F358" s="23">
        <v>0</v>
      </c>
      <c r="G358" s="23">
        <v>0</v>
      </c>
      <c r="H358" s="62"/>
      <c r="I358" s="62"/>
      <c r="J358" s="62"/>
    </row>
    <row r="359" spans="1:10" ht="13.8" hidden="1" outlineLevel="2" x14ac:dyDescent="0.25">
      <c r="A359" s="21">
        <v>41200059</v>
      </c>
      <c r="B359" s="22"/>
      <c r="C359" s="22" t="s">
        <v>375</v>
      </c>
      <c r="D359" s="23">
        <v>215</v>
      </c>
      <c r="E359" s="23">
        <v>0</v>
      </c>
      <c r="F359" s="23">
        <v>0</v>
      </c>
      <c r="G359" s="23">
        <v>0</v>
      </c>
      <c r="H359" s="62"/>
      <c r="I359" s="62"/>
      <c r="J359" s="62"/>
    </row>
    <row r="360" spans="1:10" ht="13.8" hidden="1" outlineLevel="2" x14ac:dyDescent="0.25">
      <c r="A360" s="21">
        <v>41200060</v>
      </c>
      <c r="B360" s="22"/>
      <c r="C360" s="22" t="s">
        <v>376</v>
      </c>
      <c r="D360" s="23">
        <v>630</v>
      </c>
      <c r="E360" s="23">
        <v>0</v>
      </c>
      <c r="F360" s="23">
        <v>0</v>
      </c>
      <c r="G360" s="23">
        <v>0</v>
      </c>
      <c r="H360" s="62"/>
      <c r="I360" s="62"/>
      <c r="J360" s="62"/>
    </row>
    <row r="361" spans="1:10" ht="13.8" hidden="1" outlineLevel="2" x14ac:dyDescent="0.25">
      <c r="A361" s="21">
        <v>41200061</v>
      </c>
      <c r="B361" s="22"/>
      <c r="C361" s="22" t="s">
        <v>377</v>
      </c>
      <c r="D361" s="23">
        <v>250</v>
      </c>
      <c r="E361" s="23">
        <v>0</v>
      </c>
      <c r="F361" s="23">
        <v>0</v>
      </c>
      <c r="G361" s="23">
        <v>0</v>
      </c>
      <c r="H361" s="62"/>
      <c r="I361" s="62"/>
      <c r="J361" s="62"/>
    </row>
    <row r="362" spans="1:10" ht="13.8" hidden="1" outlineLevel="2" x14ac:dyDescent="0.25">
      <c r="A362" s="21">
        <v>41200062</v>
      </c>
      <c r="B362" s="22"/>
      <c r="C362" s="22" t="s">
        <v>378</v>
      </c>
      <c r="D362" s="23">
        <v>205</v>
      </c>
      <c r="E362" s="23">
        <v>0</v>
      </c>
      <c r="F362" s="23">
        <v>0</v>
      </c>
      <c r="G362" s="23">
        <v>0</v>
      </c>
      <c r="H362" s="62"/>
      <c r="I362" s="62"/>
      <c r="J362" s="62"/>
    </row>
    <row r="363" spans="1:10" ht="13.8" hidden="1" outlineLevel="2" x14ac:dyDescent="0.25">
      <c r="A363" s="21">
        <v>41200063</v>
      </c>
      <c r="B363" s="22"/>
      <c r="C363" s="22" t="s">
        <v>379</v>
      </c>
      <c r="D363" s="23">
        <v>430</v>
      </c>
      <c r="E363" s="23">
        <v>0</v>
      </c>
      <c r="F363" s="23">
        <v>0</v>
      </c>
      <c r="G363" s="23">
        <v>0</v>
      </c>
      <c r="H363" s="62"/>
      <c r="I363" s="62"/>
      <c r="J363" s="62"/>
    </row>
    <row r="364" spans="1:10" ht="13.8" hidden="1" outlineLevel="2" x14ac:dyDescent="0.25">
      <c r="A364" s="21">
        <v>41200064</v>
      </c>
      <c r="B364" s="22"/>
      <c r="C364" s="22" t="s">
        <v>380</v>
      </c>
      <c r="D364" s="23">
        <v>240</v>
      </c>
      <c r="E364" s="23">
        <v>0</v>
      </c>
      <c r="F364" s="23">
        <v>0</v>
      </c>
      <c r="G364" s="23">
        <v>0</v>
      </c>
      <c r="H364" s="62"/>
      <c r="I364" s="62"/>
      <c r="J364" s="62"/>
    </row>
    <row r="365" spans="1:10" ht="13.8" hidden="1" outlineLevel="2" x14ac:dyDescent="0.25">
      <c r="A365" s="21">
        <v>41200067</v>
      </c>
      <c r="B365" s="22"/>
      <c r="C365" s="22" t="s">
        <v>381</v>
      </c>
      <c r="D365" s="23">
        <v>10200</v>
      </c>
      <c r="E365" s="23">
        <v>0</v>
      </c>
      <c r="F365" s="23">
        <v>0</v>
      </c>
      <c r="G365" s="23">
        <v>0</v>
      </c>
      <c r="H365" s="62"/>
      <c r="I365" s="62"/>
      <c r="J365" s="62"/>
    </row>
    <row r="366" spans="1:10" ht="13.8" hidden="1" outlineLevel="2" x14ac:dyDescent="0.25">
      <c r="A366" s="21">
        <v>41200068</v>
      </c>
      <c r="B366" s="22"/>
      <c r="C366" s="22" t="s">
        <v>382</v>
      </c>
      <c r="D366" s="23">
        <v>6562.5</v>
      </c>
      <c r="E366" s="23">
        <v>6500</v>
      </c>
      <c r="F366" s="23">
        <v>6500</v>
      </c>
      <c r="G366" s="23">
        <v>6900</v>
      </c>
      <c r="H366" s="61">
        <f>IF(D366&lt;&gt;0,F366/D366*100,)</f>
        <v>99.047619047619051</v>
      </c>
      <c r="I366" s="61">
        <f>IF(F366&lt;&gt;0,G366/F366*100,)</f>
        <v>106.15384615384616</v>
      </c>
      <c r="J366" s="61">
        <f>IF(E366&lt;&gt;0,G366/E366*100,)</f>
        <v>106.15384615384616</v>
      </c>
    </row>
    <row r="367" spans="1:10" ht="13.8" hidden="1" outlineLevel="2" x14ac:dyDescent="0.25">
      <c r="A367" s="21">
        <v>41200069</v>
      </c>
      <c r="B367" s="22"/>
      <c r="C367" s="22" t="s">
        <v>383</v>
      </c>
      <c r="D367" s="23">
        <v>0</v>
      </c>
      <c r="E367" s="23">
        <v>3100</v>
      </c>
      <c r="F367" s="23">
        <v>3100</v>
      </c>
      <c r="G367" s="23">
        <v>3100</v>
      </c>
      <c r="H367" s="61">
        <f>IF(D367&lt;&gt;0,F367/D367*100,)</f>
        <v>0</v>
      </c>
      <c r="I367" s="61">
        <f>IF(F367&lt;&gt;0,G367/F367*100,)</f>
        <v>100</v>
      </c>
      <c r="J367" s="61">
        <f>IF(E367&lt;&gt;0,G367/E367*100,)</f>
        <v>100</v>
      </c>
    </row>
    <row r="368" spans="1:10" ht="13.8" hidden="1" outlineLevel="2" x14ac:dyDescent="0.25">
      <c r="A368" s="21">
        <v>41200070</v>
      </c>
      <c r="B368" s="22"/>
      <c r="C368" s="22" t="s">
        <v>384</v>
      </c>
      <c r="D368" s="23">
        <v>3797.0999999999995</v>
      </c>
      <c r="E368" s="23">
        <v>3800</v>
      </c>
      <c r="F368" s="23">
        <v>3800</v>
      </c>
      <c r="G368" s="23">
        <v>3800</v>
      </c>
      <c r="H368" s="61">
        <f>IF(D368&lt;&gt;0,F368/D368*100,)</f>
        <v>100.07637407495196</v>
      </c>
      <c r="I368" s="61">
        <f>IF(F368&lt;&gt;0,G368/F368*100,)</f>
        <v>100</v>
      </c>
      <c r="J368" s="61">
        <f>IF(E368&lt;&gt;0,G368/E368*100,)</f>
        <v>100</v>
      </c>
    </row>
    <row r="369" spans="1:10" ht="13.8" hidden="1" outlineLevel="2" x14ac:dyDescent="0.25">
      <c r="A369" s="21">
        <v>41200071</v>
      </c>
      <c r="B369" s="22"/>
      <c r="C369" s="22" t="s">
        <v>385</v>
      </c>
      <c r="D369" s="23">
        <v>250</v>
      </c>
      <c r="E369" s="23">
        <v>0</v>
      </c>
      <c r="F369" s="23">
        <v>0</v>
      </c>
      <c r="G369" s="23">
        <v>0</v>
      </c>
      <c r="H369" s="62"/>
      <c r="I369" s="62"/>
      <c r="J369" s="62"/>
    </row>
    <row r="370" spans="1:10" ht="13.8" hidden="1" outlineLevel="2" x14ac:dyDescent="0.25">
      <c r="A370" s="21">
        <v>41200072</v>
      </c>
      <c r="B370" s="22"/>
      <c r="C370" s="22" t="s">
        <v>386</v>
      </c>
      <c r="D370" s="23">
        <v>3085</v>
      </c>
      <c r="E370" s="23">
        <v>5000</v>
      </c>
      <c r="F370" s="23">
        <v>5000</v>
      </c>
      <c r="G370" s="23">
        <v>5000</v>
      </c>
      <c r="H370" s="61">
        <f>IF(D370&lt;&gt;0,F370/D370*100,)</f>
        <v>162.07455429497568</v>
      </c>
      <c r="I370" s="61">
        <f>IF(F370&lt;&gt;0,G370/F370*100,)</f>
        <v>100</v>
      </c>
      <c r="J370" s="61">
        <f>IF(E370&lt;&gt;0,G370/E370*100,)</f>
        <v>100</v>
      </c>
    </row>
    <row r="371" spans="1:10" ht="13.8" hidden="1" outlineLevel="2" x14ac:dyDescent="0.25">
      <c r="A371" s="21">
        <v>41200074</v>
      </c>
      <c r="B371" s="22"/>
      <c r="C371" s="22" t="s">
        <v>387</v>
      </c>
      <c r="D371" s="23">
        <v>1050</v>
      </c>
      <c r="E371" s="23">
        <v>0</v>
      </c>
      <c r="F371" s="23">
        <v>0</v>
      </c>
      <c r="G371" s="23">
        <v>0</v>
      </c>
      <c r="H371" s="62"/>
      <c r="I371" s="62"/>
      <c r="J371" s="62"/>
    </row>
    <row r="372" spans="1:10" ht="13.8" hidden="1" outlineLevel="2" x14ac:dyDescent="0.25">
      <c r="A372" s="21">
        <v>41200075</v>
      </c>
      <c r="B372" s="22"/>
      <c r="C372" s="22" t="s">
        <v>388</v>
      </c>
      <c r="D372" s="23">
        <v>477.06</v>
      </c>
      <c r="E372" s="23">
        <v>0</v>
      </c>
      <c r="F372" s="23">
        <v>0</v>
      </c>
      <c r="G372" s="23">
        <v>0</v>
      </c>
      <c r="H372" s="62"/>
      <c r="I372" s="62"/>
      <c r="J372" s="62"/>
    </row>
    <row r="373" spans="1:10" ht="13.8" hidden="1" outlineLevel="2" x14ac:dyDescent="0.25">
      <c r="A373" s="21">
        <v>41200076</v>
      </c>
      <c r="B373" s="22"/>
      <c r="C373" s="22" t="s">
        <v>389</v>
      </c>
      <c r="D373" s="23">
        <v>700</v>
      </c>
      <c r="E373" s="23">
        <v>0</v>
      </c>
      <c r="F373" s="23">
        <v>0</v>
      </c>
      <c r="G373" s="23">
        <v>0</v>
      </c>
      <c r="H373" s="62"/>
      <c r="I373" s="62"/>
      <c r="J373" s="62"/>
    </row>
    <row r="374" spans="1:10" ht="13.8" hidden="1" outlineLevel="2" x14ac:dyDescent="0.25">
      <c r="A374" s="21">
        <v>41200077</v>
      </c>
      <c r="B374" s="22"/>
      <c r="C374" s="22" t="s">
        <v>390</v>
      </c>
      <c r="D374" s="23">
        <v>0</v>
      </c>
      <c r="E374" s="23">
        <v>3800</v>
      </c>
      <c r="F374" s="23">
        <v>3800</v>
      </c>
      <c r="G374" s="23">
        <v>3800</v>
      </c>
      <c r="H374" s="61">
        <f>IF(D374&lt;&gt;0,F374/D374*100,)</f>
        <v>0</v>
      </c>
      <c r="I374" s="61">
        <f>IF(F374&lt;&gt;0,G374/F374*100,)</f>
        <v>100</v>
      </c>
      <c r="J374" s="61">
        <f>IF(E374&lt;&gt;0,G374/E374*100,)</f>
        <v>100</v>
      </c>
    </row>
    <row r="375" spans="1:10" ht="13.8" hidden="1" outlineLevel="2" x14ac:dyDescent="0.25">
      <c r="A375" s="21">
        <v>41200081</v>
      </c>
      <c r="B375" s="22"/>
      <c r="C375" s="22" t="s">
        <v>391</v>
      </c>
      <c r="D375" s="23">
        <v>0</v>
      </c>
      <c r="E375" s="23">
        <v>0</v>
      </c>
      <c r="F375" s="23">
        <v>0</v>
      </c>
      <c r="G375" s="23">
        <v>1156</v>
      </c>
      <c r="H375" s="62"/>
      <c r="I375" s="61">
        <f>IF(F375&lt;&gt;0,G375/F375*100,)</f>
        <v>0</v>
      </c>
      <c r="J375" s="61">
        <f>IF(E375&lt;&gt;0,G375/E375*100,)</f>
        <v>0</v>
      </c>
    </row>
    <row r="376" spans="1:10" ht="13.8" hidden="1" outlineLevel="2" x14ac:dyDescent="0.25">
      <c r="A376" s="21">
        <v>41200082</v>
      </c>
      <c r="B376" s="22"/>
      <c r="C376" s="22" t="s">
        <v>392</v>
      </c>
      <c r="D376" s="23">
        <v>0</v>
      </c>
      <c r="E376" s="23">
        <v>0</v>
      </c>
      <c r="F376" s="23">
        <v>0</v>
      </c>
      <c r="G376" s="23">
        <v>788</v>
      </c>
      <c r="H376" s="62"/>
      <c r="I376" s="61">
        <f>IF(F376&lt;&gt;0,G376/F376*100,)</f>
        <v>0</v>
      </c>
      <c r="J376" s="61">
        <f>IF(E376&lt;&gt;0,G376/E376*100,)</f>
        <v>0</v>
      </c>
    </row>
    <row r="377" spans="1:10" ht="13.8" hidden="1" outlineLevel="2" x14ac:dyDescent="0.25">
      <c r="A377" s="21">
        <v>41200099</v>
      </c>
      <c r="B377" s="22"/>
      <c r="C377" s="22" t="s">
        <v>393</v>
      </c>
      <c r="D377" s="23">
        <v>0</v>
      </c>
      <c r="E377" s="23">
        <v>11300</v>
      </c>
      <c r="F377" s="23">
        <v>11300</v>
      </c>
      <c r="G377" s="23">
        <v>0</v>
      </c>
      <c r="H377" s="61">
        <f>IF(D377&lt;&gt;0,F377/D377*100,)</f>
        <v>0</v>
      </c>
      <c r="I377" s="62"/>
      <c r="J377" s="62"/>
    </row>
    <row r="378" spans="1:10" ht="13.8" outlineLevel="1" collapsed="1" x14ac:dyDescent="0.25">
      <c r="A378" s="21"/>
      <c r="B378" s="22"/>
      <c r="C378" s="22"/>
      <c r="D378" s="23"/>
      <c r="E378" s="23"/>
      <c r="F378" s="23"/>
      <c r="G378" s="23"/>
      <c r="H378" s="62"/>
      <c r="I378" s="62"/>
      <c r="J378" s="62"/>
    </row>
    <row r="379" spans="1:10" ht="13.8" x14ac:dyDescent="0.25">
      <c r="A379" s="21">
        <v>413</v>
      </c>
      <c r="B379" s="22"/>
      <c r="C379" s="22" t="s">
        <v>44</v>
      </c>
      <c r="D379" s="23">
        <f>D380+D382+D384+D412</f>
        <v>398263.87999999989</v>
      </c>
      <c r="E379" s="23">
        <f>E380+E382+E384+E412</f>
        <v>419527.6</v>
      </c>
      <c r="F379" s="23">
        <f>F380+F382+F384+F412</f>
        <v>348580</v>
      </c>
      <c r="G379" s="23">
        <f>G380+G382+G384+G412</f>
        <v>418916</v>
      </c>
      <c r="H379" s="61">
        <f t="shared" ref="H379:H409" si="48">IF(D379&lt;&gt;0,F379/D379*100,)</f>
        <v>87.524884255132577</v>
      </c>
      <c r="I379" s="61">
        <f t="shared" ref="I379:I393" si="49">IF(F379&lt;&gt;0,G379/F379*100,)</f>
        <v>120.17786447874232</v>
      </c>
      <c r="J379" s="61">
        <f t="shared" ref="J379:J393" si="50">IF(E379&lt;&gt;0,G379/E379*100,)</f>
        <v>99.854216981195037</v>
      </c>
    </row>
    <row r="380" spans="1:10" ht="13.8" outlineLevel="1" x14ac:dyDescent="0.25">
      <c r="A380" s="21">
        <v>4130</v>
      </c>
      <c r="B380" s="22"/>
      <c r="C380" s="22" t="s">
        <v>394</v>
      </c>
      <c r="D380" s="23">
        <f>D381</f>
        <v>61889.75</v>
      </c>
      <c r="E380" s="23">
        <f>E381</f>
        <v>60600</v>
      </c>
      <c r="F380" s="23">
        <f>F381</f>
        <v>56600</v>
      </c>
      <c r="G380" s="23">
        <f>G381</f>
        <v>58578</v>
      </c>
      <c r="H380" s="61">
        <f t="shared" si="48"/>
        <v>91.452946570312534</v>
      </c>
      <c r="I380" s="61">
        <f t="shared" si="49"/>
        <v>103.49469964664311</v>
      </c>
      <c r="J380" s="61">
        <f t="shared" si="50"/>
        <v>96.663366336633658</v>
      </c>
    </row>
    <row r="381" spans="1:10" ht="13.8" hidden="1" outlineLevel="2" x14ac:dyDescent="0.25">
      <c r="A381" s="21">
        <v>413003</v>
      </c>
      <c r="B381" s="22"/>
      <c r="C381" s="22" t="s">
        <v>395</v>
      </c>
      <c r="D381" s="23">
        <v>61889.75</v>
      </c>
      <c r="E381" s="23">
        <v>60600</v>
      </c>
      <c r="F381" s="23">
        <v>56600</v>
      </c>
      <c r="G381" s="23">
        <v>58578</v>
      </c>
      <c r="H381" s="61">
        <f t="shared" si="48"/>
        <v>91.452946570312534</v>
      </c>
      <c r="I381" s="61">
        <f t="shared" si="49"/>
        <v>103.49469964664311</v>
      </c>
      <c r="J381" s="61">
        <f t="shared" si="50"/>
        <v>96.663366336633658</v>
      </c>
    </row>
    <row r="382" spans="1:10" ht="13.8" outlineLevel="1" collapsed="1" x14ac:dyDescent="0.25">
      <c r="A382" s="21">
        <v>4131</v>
      </c>
      <c r="B382" s="22"/>
      <c r="C382" s="22" t="s">
        <v>396</v>
      </c>
      <c r="D382" s="23">
        <f>D383</f>
        <v>14901.12</v>
      </c>
      <c r="E382" s="23">
        <f>E383</f>
        <v>16000</v>
      </c>
      <c r="F382" s="23">
        <f>F383</f>
        <v>19254</v>
      </c>
      <c r="G382" s="23">
        <f>G383</f>
        <v>22000</v>
      </c>
      <c r="H382" s="61">
        <f t="shared" si="48"/>
        <v>129.21176394794486</v>
      </c>
      <c r="I382" s="61">
        <f t="shared" si="49"/>
        <v>114.26197153838164</v>
      </c>
      <c r="J382" s="61">
        <f t="shared" si="50"/>
        <v>137.5</v>
      </c>
    </row>
    <row r="383" spans="1:10" ht="13.8" hidden="1" outlineLevel="2" x14ac:dyDescent="0.25">
      <c r="A383" s="21">
        <v>413105</v>
      </c>
      <c r="B383" s="22"/>
      <c r="C383" s="22" t="s">
        <v>397</v>
      </c>
      <c r="D383" s="23">
        <v>14901.12</v>
      </c>
      <c r="E383" s="23">
        <v>16000</v>
      </c>
      <c r="F383" s="23">
        <v>19254</v>
      </c>
      <c r="G383" s="23">
        <v>22000</v>
      </c>
      <c r="H383" s="61">
        <f t="shared" si="48"/>
        <v>129.21176394794486</v>
      </c>
      <c r="I383" s="61">
        <f t="shared" si="49"/>
        <v>114.26197153838164</v>
      </c>
      <c r="J383" s="61">
        <f t="shared" si="50"/>
        <v>137.5</v>
      </c>
    </row>
    <row r="384" spans="1:10" ht="13.8" outlineLevel="1" collapsed="1" x14ac:dyDescent="0.25">
      <c r="A384" s="21">
        <v>4133</v>
      </c>
      <c r="B384" s="22"/>
      <c r="C384" s="22" t="s">
        <v>398</v>
      </c>
      <c r="D384" s="23">
        <f>D385+D386+D387+D388+D389+D390+D391+D392+D393+D394+D395+D396+D397+D398+D399+D400+D401+D402+D403+D404+D405+D406+D407+D408+D409+D410+D411</f>
        <v>321473.00999999989</v>
      </c>
      <c r="E384" s="23">
        <f>E385+E386+E387+E388+E389+E390+E391+E392+E393+E394+E395+E396+E397+E398+E399+E400+E401+E402+E403+E404+E405+E406+E407+E408+E409+E410+E411</f>
        <v>334340.59999999998</v>
      </c>
      <c r="F384" s="23">
        <f>F385+F386+F387+F388+F389+F390+F391+F392+F393+F394+F395+F396+F397+F398+F399+F400+F401+F402+F403+F404+F405+F406+F407+F408+F409+F410+F411</f>
        <v>264139</v>
      </c>
      <c r="G384" s="23">
        <f>G385+G386+G387+G388+G389+G390+G391+G392+G393+G394+G395+G396+G397+G398+G399+G400+G401+G402+G403+G404+G405+G406+G407+G408+G409+G410+G411</f>
        <v>333338</v>
      </c>
      <c r="H384" s="61">
        <f t="shared" si="48"/>
        <v>82.165218162482773</v>
      </c>
      <c r="I384" s="61">
        <f t="shared" si="49"/>
        <v>126.19794880725679</v>
      </c>
      <c r="J384" s="61">
        <f t="shared" si="50"/>
        <v>99.700126158773429</v>
      </c>
    </row>
    <row r="385" spans="1:10" ht="13.8" hidden="1" outlineLevel="2" x14ac:dyDescent="0.25">
      <c r="A385" s="21">
        <v>41330001</v>
      </c>
      <c r="B385" s="22"/>
      <c r="C385" s="22" t="s">
        <v>399</v>
      </c>
      <c r="D385" s="23">
        <v>5924.5599999999995</v>
      </c>
      <c r="E385" s="23">
        <v>20600</v>
      </c>
      <c r="F385" s="23">
        <v>19187</v>
      </c>
      <c r="G385" s="23">
        <v>16180</v>
      </c>
      <c r="H385" s="61">
        <f t="shared" si="48"/>
        <v>323.85527364057418</v>
      </c>
      <c r="I385" s="61">
        <f t="shared" si="49"/>
        <v>84.327930369521027</v>
      </c>
      <c r="J385" s="61">
        <f t="shared" si="50"/>
        <v>78.543689320388353</v>
      </c>
    </row>
    <row r="386" spans="1:10" ht="13.8" hidden="1" outlineLevel="2" x14ac:dyDescent="0.25">
      <c r="A386" s="21">
        <v>41330002</v>
      </c>
      <c r="B386" s="22"/>
      <c r="C386" s="22" t="s">
        <v>400</v>
      </c>
      <c r="D386" s="23">
        <v>38079.370000000003</v>
      </c>
      <c r="E386" s="23">
        <v>17550</v>
      </c>
      <c r="F386" s="23">
        <v>17550</v>
      </c>
      <c r="G386" s="23">
        <v>13940</v>
      </c>
      <c r="H386" s="61">
        <f t="shared" si="48"/>
        <v>46.08794735837278</v>
      </c>
      <c r="I386" s="61">
        <f t="shared" si="49"/>
        <v>79.430199430199437</v>
      </c>
      <c r="J386" s="61">
        <f t="shared" si="50"/>
        <v>79.430199430199437</v>
      </c>
    </row>
    <row r="387" spans="1:10" ht="13.8" hidden="1" outlineLevel="2" x14ac:dyDescent="0.25">
      <c r="A387" s="21">
        <v>41330003</v>
      </c>
      <c r="B387" s="22"/>
      <c r="C387" s="22" t="s">
        <v>401</v>
      </c>
      <c r="D387" s="23">
        <v>44648.109999999993</v>
      </c>
      <c r="E387" s="23">
        <v>43873</v>
      </c>
      <c r="F387" s="23">
        <v>43873</v>
      </c>
      <c r="G387" s="23">
        <v>41871</v>
      </c>
      <c r="H387" s="61">
        <f t="shared" si="48"/>
        <v>98.26395786966124</v>
      </c>
      <c r="I387" s="61">
        <f t="shared" si="49"/>
        <v>95.436829029243498</v>
      </c>
      <c r="J387" s="61">
        <f t="shared" si="50"/>
        <v>95.436829029243498</v>
      </c>
    </row>
    <row r="388" spans="1:10" ht="13.8" hidden="1" outlineLevel="2" x14ac:dyDescent="0.25">
      <c r="A388" s="21">
        <v>41330006</v>
      </c>
      <c r="B388" s="22"/>
      <c r="C388" s="22" t="s">
        <v>402</v>
      </c>
      <c r="D388" s="23">
        <v>0</v>
      </c>
      <c r="E388" s="23">
        <v>2060</v>
      </c>
      <c r="F388" s="23">
        <v>0</v>
      </c>
      <c r="G388" s="23">
        <v>2312</v>
      </c>
      <c r="H388" s="61">
        <f t="shared" si="48"/>
        <v>0</v>
      </c>
      <c r="I388" s="61">
        <f t="shared" si="49"/>
        <v>0</v>
      </c>
      <c r="J388" s="61">
        <f t="shared" si="50"/>
        <v>112.23300970873787</v>
      </c>
    </row>
    <row r="389" spans="1:10" ht="13.8" hidden="1" outlineLevel="2" x14ac:dyDescent="0.25">
      <c r="A389" s="21">
        <v>41330101</v>
      </c>
      <c r="B389" s="22"/>
      <c r="C389" s="22" t="s">
        <v>403</v>
      </c>
      <c r="D389" s="23">
        <v>0</v>
      </c>
      <c r="E389" s="23">
        <v>6200</v>
      </c>
      <c r="F389" s="23">
        <v>6273</v>
      </c>
      <c r="G389" s="23">
        <v>4745</v>
      </c>
      <c r="H389" s="61">
        <f t="shared" si="48"/>
        <v>0</v>
      </c>
      <c r="I389" s="61">
        <f t="shared" si="49"/>
        <v>75.641638769328864</v>
      </c>
      <c r="J389" s="61">
        <f t="shared" si="50"/>
        <v>76.532258064516128</v>
      </c>
    </row>
    <row r="390" spans="1:10" ht="13.8" hidden="1" outlineLevel="2" x14ac:dyDescent="0.25">
      <c r="A390" s="21">
        <v>41330102</v>
      </c>
      <c r="B390" s="22"/>
      <c r="C390" s="22" t="s">
        <v>404</v>
      </c>
      <c r="D390" s="23">
        <v>7097.65</v>
      </c>
      <c r="E390" s="23">
        <v>4170</v>
      </c>
      <c r="F390" s="23">
        <v>4618</v>
      </c>
      <c r="G390" s="23">
        <v>3154</v>
      </c>
      <c r="H390" s="61">
        <f t="shared" si="48"/>
        <v>65.063788718801291</v>
      </c>
      <c r="I390" s="61">
        <f t="shared" si="49"/>
        <v>68.297964486790818</v>
      </c>
      <c r="J390" s="61">
        <f t="shared" si="50"/>
        <v>75.635491606714638</v>
      </c>
    </row>
    <row r="391" spans="1:10" ht="13.8" hidden="1" outlineLevel="2" x14ac:dyDescent="0.25">
      <c r="A391" s="21">
        <v>41330103</v>
      </c>
      <c r="B391" s="22"/>
      <c r="C391" s="22" t="s">
        <v>405</v>
      </c>
      <c r="D391" s="23">
        <v>6501.8899999999994</v>
      </c>
      <c r="E391" s="23">
        <v>7064</v>
      </c>
      <c r="F391" s="23">
        <v>7064</v>
      </c>
      <c r="G391" s="23">
        <v>6741</v>
      </c>
      <c r="H391" s="61">
        <f t="shared" si="48"/>
        <v>108.64533235720693</v>
      </c>
      <c r="I391" s="61">
        <f t="shared" si="49"/>
        <v>95.427519818799539</v>
      </c>
      <c r="J391" s="61">
        <f t="shared" si="50"/>
        <v>95.427519818799539</v>
      </c>
    </row>
    <row r="392" spans="1:10" ht="13.8" hidden="1" outlineLevel="2" x14ac:dyDescent="0.25">
      <c r="A392" s="21">
        <v>41330106</v>
      </c>
      <c r="B392" s="22"/>
      <c r="C392" s="22" t="s">
        <v>406</v>
      </c>
      <c r="D392" s="23">
        <v>0</v>
      </c>
      <c r="E392" s="23">
        <v>1650</v>
      </c>
      <c r="F392" s="23">
        <v>0</v>
      </c>
      <c r="G392" s="23">
        <v>1082</v>
      </c>
      <c r="H392" s="61">
        <f t="shared" si="48"/>
        <v>0</v>
      </c>
      <c r="I392" s="61">
        <f t="shared" si="49"/>
        <v>0</v>
      </c>
      <c r="J392" s="61">
        <f t="shared" si="50"/>
        <v>65.575757575757578</v>
      </c>
    </row>
    <row r="393" spans="1:10" ht="13.8" hidden="1" outlineLevel="2" x14ac:dyDescent="0.25">
      <c r="A393" s="21">
        <v>41330200</v>
      </c>
      <c r="B393" s="22"/>
      <c r="C393" s="22" t="s">
        <v>407</v>
      </c>
      <c r="D393" s="23">
        <v>11852.03</v>
      </c>
      <c r="E393" s="23">
        <v>11394</v>
      </c>
      <c r="F393" s="23">
        <v>11394</v>
      </c>
      <c r="G393" s="23">
        <v>11793</v>
      </c>
      <c r="H393" s="61">
        <f t="shared" si="48"/>
        <v>96.135429964318348</v>
      </c>
      <c r="I393" s="61">
        <f t="shared" si="49"/>
        <v>103.50184307530279</v>
      </c>
      <c r="J393" s="61">
        <f t="shared" si="50"/>
        <v>103.50184307530279</v>
      </c>
    </row>
    <row r="394" spans="1:10" ht="13.8" hidden="1" outlineLevel="2" x14ac:dyDescent="0.25">
      <c r="A394" s="21">
        <v>41330203</v>
      </c>
      <c r="B394" s="22"/>
      <c r="C394" s="22" t="s">
        <v>408</v>
      </c>
      <c r="D394" s="23">
        <v>0</v>
      </c>
      <c r="E394" s="23">
        <v>4700</v>
      </c>
      <c r="F394" s="23">
        <v>0</v>
      </c>
      <c r="G394" s="23">
        <v>0</v>
      </c>
      <c r="H394" s="61">
        <f t="shared" si="48"/>
        <v>0</v>
      </c>
      <c r="I394" s="62"/>
      <c r="J394" s="62"/>
    </row>
    <row r="395" spans="1:10" ht="13.8" hidden="1" outlineLevel="2" x14ac:dyDescent="0.25">
      <c r="A395" s="21">
        <v>41330205</v>
      </c>
      <c r="B395" s="22"/>
      <c r="C395" s="22" t="s">
        <v>409</v>
      </c>
      <c r="D395" s="23">
        <v>0</v>
      </c>
      <c r="E395" s="23">
        <v>1000</v>
      </c>
      <c r="F395" s="23">
        <v>500</v>
      </c>
      <c r="G395" s="23">
        <v>0</v>
      </c>
      <c r="H395" s="61">
        <f t="shared" si="48"/>
        <v>0</v>
      </c>
      <c r="I395" s="62"/>
      <c r="J395" s="62"/>
    </row>
    <row r="396" spans="1:10" ht="13.8" hidden="1" outlineLevel="2" x14ac:dyDescent="0.25">
      <c r="A396" s="21">
        <v>41330230</v>
      </c>
      <c r="B396" s="22"/>
      <c r="C396" s="22" t="s">
        <v>410</v>
      </c>
      <c r="D396" s="23">
        <v>28138.470000000005</v>
      </c>
      <c r="E396" s="23">
        <v>25780</v>
      </c>
      <c r="F396" s="23">
        <v>23700</v>
      </c>
      <c r="G396" s="23">
        <v>25000</v>
      </c>
      <c r="H396" s="61">
        <f t="shared" si="48"/>
        <v>84.226327870705106</v>
      </c>
      <c r="I396" s="61">
        <f t="shared" ref="I396:I413" si="51">IF(F396&lt;&gt;0,G396/F396*100,)</f>
        <v>105.48523206751055</v>
      </c>
      <c r="J396" s="61">
        <f t="shared" ref="J396:J413" si="52">IF(E396&lt;&gt;0,G396/E396*100,)</f>
        <v>96.974398758727702</v>
      </c>
    </row>
    <row r="397" spans="1:10" ht="13.8" hidden="1" outlineLevel="2" x14ac:dyDescent="0.25">
      <c r="A397" s="21">
        <v>41330231</v>
      </c>
      <c r="B397" s="22"/>
      <c r="C397" s="22" t="s">
        <v>411</v>
      </c>
      <c r="D397" s="23">
        <v>87737.51</v>
      </c>
      <c r="E397" s="23">
        <v>59530</v>
      </c>
      <c r="F397" s="23">
        <v>12350</v>
      </c>
      <c r="G397" s="23">
        <v>52700</v>
      </c>
      <c r="H397" s="61">
        <f t="shared" si="48"/>
        <v>14.076077609223239</v>
      </c>
      <c r="I397" s="61">
        <f t="shared" si="51"/>
        <v>426.72064777327938</v>
      </c>
      <c r="J397" s="61">
        <f t="shared" si="52"/>
        <v>88.526793213505798</v>
      </c>
    </row>
    <row r="398" spans="1:10" ht="13.8" hidden="1" outlineLevel="2" x14ac:dyDescent="0.25">
      <c r="A398" s="21">
        <v>41330232</v>
      </c>
      <c r="B398" s="22"/>
      <c r="C398" s="22" t="s">
        <v>412</v>
      </c>
      <c r="D398" s="23">
        <v>2944.07</v>
      </c>
      <c r="E398" s="23">
        <v>3820</v>
      </c>
      <c r="F398" s="23">
        <v>3060</v>
      </c>
      <c r="G398" s="23">
        <v>2990</v>
      </c>
      <c r="H398" s="61">
        <f t="shared" si="48"/>
        <v>103.93774604544048</v>
      </c>
      <c r="I398" s="61">
        <f t="shared" si="51"/>
        <v>97.712418300653596</v>
      </c>
      <c r="J398" s="61">
        <f t="shared" si="52"/>
        <v>78.272251308900522</v>
      </c>
    </row>
    <row r="399" spans="1:10" ht="13.8" hidden="1" outlineLevel="2" x14ac:dyDescent="0.25">
      <c r="A399" s="21">
        <v>41330233</v>
      </c>
      <c r="B399" s="22"/>
      <c r="C399" s="22" t="s">
        <v>413</v>
      </c>
      <c r="D399" s="23">
        <v>32267.360000000001</v>
      </c>
      <c r="E399" s="23">
        <v>26970</v>
      </c>
      <c r="F399" s="23">
        <v>26970</v>
      </c>
      <c r="G399" s="23">
        <v>28500</v>
      </c>
      <c r="H399" s="61">
        <f t="shared" si="48"/>
        <v>83.582914747286424</v>
      </c>
      <c r="I399" s="61">
        <f t="shared" si="51"/>
        <v>105.67296996662958</v>
      </c>
      <c r="J399" s="61">
        <f t="shared" si="52"/>
        <v>105.67296996662958</v>
      </c>
    </row>
    <row r="400" spans="1:10" ht="13.8" hidden="1" outlineLevel="2" x14ac:dyDescent="0.25">
      <c r="A400" s="21">
        <v>41330234</v>
      </c>
      <c r="B400" s="22"/>
      <c r="C400" s="22" t="s">
        <v>414</v>
      </c>
      <c r="D400" s="23">
        <v>2345</v>
      </c>
      <c r="E400" s="23">
        <v>949.59999999999991</v>
      </c>
      <c r="F400" s="23">
        <v>3700</v>
      </c>
      <c r="G400" s="23">
        <v>2400</v>
      </c>
      <c r="H400" s="61">
        <f t="shared" si="48"/>
        <v>157.78251599147123</v>
      </c>
      <c r="I400" s="61">
        <f t="shared" si="51"/>
        <v>64.86486486486487</v>
      </c>
      <c r="J400" s="61">
        <f t="shared" si="52"/>
        <v>252.73799494524013</v>
      </c>
    </row>
    <row r="401" spans="1:10" ht="13.8" hidden="1" outlineLevel="2" x14ac:dyDescent="0.25">
      <c r="A401" s="21">
        <v>41330237</v>
      </c>
      <c r="B401" s="22"/>
      <c r="C401" s="22" t="s">
        <v>415</v>
      </c>
      <c r="D401" s="23">
        <v>16179.97</v>
      </c>
      <c r="E401" s="23">
        <v>16180</v>
      </c>
      <c r="F401" s="23">
        <v>16180</v>
      </c>
      <c r="G401" s="23">
        <v>16180</v>
      </c>
      <c r="H401" s="61">
        <f t="shared" si="48"/>
        <v>100.00018541443525</v>
      </c>
      <c r="I401" s="61">
        <f t="shared" si="51"/>
        <v>100</v>
      </c>
      <c r="J401" s="61">
        <f t="shared" si="52"/>
        <v>100</v>
      </c>
    </row>
    <row r="402" spans="1:10" ht="13.8" hidden="1" outlineLevel="2" x14ac:dyDescent="0.25">
      <c r="A402" s="21">
        <v>41330242</v>
      </c>
      <c r="B402" s="22"/>
      <c r="C402" s="22" t="s">
        <v>416</v>
      </c>
      <c r="D402" s="23">
        <v>540.41999999999996</v>
      </c>
      <c r="E402" s="23">
        <v>1740</v>
      </c>
      <c r="F402" s="23">
        <v>1740</v>
      </c>
      <c r="G402" s="23">
        <v>1700</v>
      </c>
      <c r="H402" s="61">
        <f t="shared" si="48"/>
        <v>321.97179971133562</v>
      </c>
      <c r="I402" s="61">
        <f t="shared" si="51"/>
        <v>97.701149425287355</v>
      </c>
      <c r="J402" s="61">
        <f t="shared" si="52"/>
        <v>97.701149425287355</v>
      </c>
    </row>
    <row r="403" spans="1:10" ht="13.8" hidden="1" outlineLevel="2" x14ac:dyDescent="0.25">
      <c r="A403" s="21">
        <v>41330244</v>
      </c>
      <c r="B403" s="22"/>
      <c r="C403" s="22" t="s">
        <v>417</v>
      </c>
      <c r="D403" s="23">
        <v>2194.67</v>
      </c>
      <c r="E403" s="23">
        <v>3030</v>
      </c>
      <c r="F403" s="23">
        <v>2900</v>
      </c>
      <c r="G403" s="23">
        <v>5500</v>
      </c>
      <c r="H403" s="61">
        <f t="shared" si="48"/>
        <v>132.13831692236192</v>
      </c>
      <c r="I403" s="61">
        <f t="shared" si="51"/>
        <v>189.65517241379311</v>
      </c>
      <c r="J403" s="61">
        <f t="shared" si="52"/>
        <v>181.51815181518151</v>
      </c>
    </row>
    <row r="404" spans="1:10" ht="13.8" hidden="1" outlineLevel="2" x14ac:dyDescent="0.25">
      <c r="A404" s="21">
        <v>41330245</v>
      </c>
      <c r="B404" s="22"/>
      <c r="C404" s="22" t="s">
        <v>418</v>
      </c>
      <c r="D404" s="23">
        <v>0</v>
      </c>
      <c r="E404" s="23">
        <v>5000</v>
      </c>
      <c r="F404" s="23">
        <v>1500</v>
      </c>
      <c r="G404" s="23">
        <v>5000</v>
      </c>
      <c r="H404" s="61">
        <f t="shared" si="48"/>
        <v>0</v>
      </c>
      <c r="I404" s="61">
        <f t="shared" si="51"/>
        <v>333.33333333333337</v>
      </c>
      <c r="J404" s="61">
        <f t="shared" si="52"/>
        <v>100</v>
      </c>
    </row>
    <row r="405" spans="1:10" ht="13.8" hidden="1" outlineLevel="2" x14ac:dyDescent="0.25">
      <c r="A405" s="21">
        <v>41330246</v>
      </c>
      <c r="B405" s="22"/>
      <c r="C405" s="22" t="s">
        <v>419</v>
      </c>
      <c r="D405" s="23">
        <v>26892.36</v>
      </c>
      <c r="E405" s="23">
        <v>22000</v>
      </c>
      <c r="F405" s="23">
        <v>16000</v>
      </c>
      <c r="G405" s="23">
        <v>16000</v>
      </c>
      <c r="H405" s="61">
        <f t="shared" si="48"/>
        <v>59.496451780356949</v>
      </c>
      <c r="I405" s="61">
        <f t="shared" si="51"/>
        <v>100</v>
      </c>
      <c r="J405" s="61">
        <f t="shared" si="52"/>
        <v>72.727272727272734</v>
      </c>
    </row>
    <row r="406" spans="1:10" ht="13.8" hidden="1" outlineLevel="2" x14ac:dyDescent="0.25">
      <c r="A406" s="21">
        <v>41330247</v>
      </c>
      <c r="B406" s="22"/>
      <c r="C406" s="22" t="s">
        <v>420</v>
      </c>
      <c r="D406" s="23">
        <v>696.21</v>
      </c>
      <c r="E406" s="23">
        <v>2000</v>
      </c>
      <c r="F406" s="23">
        <v>1500</v>
      </c>
      <c r="G406" s="23">
        <v>2850</v>
      </c>
      <c r="H406" s="61">
        <f t="shared" si="48"/>
        <v>215.45223423966905</v>
      </c>
      <c r="I406" s="61">
        <f t="shared" si="51"/>
        <v>190</v>
      </c>
      <c r="J406" s="61">
        <f t="shared" si="52"/>
        <v>142.5</v>
      </c>
    </row>
    <row r="407" spans="1:10" ht="13.8" hidden="1" outlineLevel="2" x14ac:dyDescent="0.25">
      <c r="A407" s="21">
        <v>41330248</v>
      </c>
      <c r="B407" s="22"/>
      <c r="C407" s="22" t="s">
        <v>421</v>
      </c>
      <c r="D407" s="23">
        <v>0</v>
      </c>
      <c r="E407" s="23">
        <v>20000</v>
      </c>
      <c r="F407" s="23">
        <v>19000</v>
      </c>
      <c r="G407" s="23">
        <v>21000</v>
      </c>
      <c r="H407" s="61">
        <f t="shared" si="48"/>
        <v>0</v>
      </c>
      <c r="I407" s="61">
        <f t="shared" si="51"/>
        <v>110.5263157894737</v>
      </c>
      <c r="J407" s="61">
        <f t="shared" si="52"/>
        <v>105</v>
      </c>
    </row>
    <row r="408" spans="1:10" ht="13.8" hidden="1" outlineLevel="2" x14ac:dyDescent="0.25">
      <c r="A408" s="21">
        <v>41330249</v>
      </c>
      <c r="B408" s="22"/>
      <c r="C408" s="22" t="s">
        <v>422</v>
      </c>
      <c r="D408" s="23">
        <v>978.36000000000013</v>
      </c>
      <c r="E408" s="23">
        <v>12000</v>
      </c>
      <c r="F408" s="23">
        <v>10000</v>
      </c>
      <c r="G408" s="23">
        <v>12100</v>
      </c>
      <c r="H408" s="61">
        <f t="shared" si="48"/>
        <v>1022.1186475326056</v>
      </c>
      <c r="I408" s="61">
        <f t="shared" si="51"/>
        <v>121</v>
      </c>
      <c r="J408" s="61">
        <f t="shared" si="52"/>
        <v>100.83333333333333</v>
      </c>
    </row>
    <row r="409" spans="1:10" ht="13.8" hidden="1" outlineLevel="2" x14ac:dyDescent="0.25">
      <c r="A409" s="21">
        <v>41330251</v>
      </c>
      <c r="B409" s="22"/>
      <c r="C409" s="22" t="s">
        <v>423</v>
      </c>
      <c r="D409" s="23">
        <v>0</v>
      </c>
      <c r="E409" s="23">
        <v>3080</v>
      </c>
      <c r="F409" s="23">
        <v>3080</v>
      </c>
      <c r="G409" s="23">
        <v>6100</v>
      </c>
      <c r="H409" s="61">
        <f t="shared" si="48"/>
        <v>0</v>
      </c>
      <c r="I409" s="61">
        <f t="shared" si="51"/>
        <v>198.05194805194805</v>
      </c>
      <c r="J409" s="61">
        <f t="shared" si="52"/>
        <v>198.05194805194805</v>
      </c>
    </row>
    <row r="410" spans="1:10" ht="13.8" hidden="1" outlineLevel="2" x14ac:dyDescent="0.25">
      <c r="A410" s="21">
        <v>41330252</v>
      </c>
      <c r="B410" s="22"/>
      <c r="C410" s="22" t="s">
        <v>424</v>
      </c>
      <c r="D410" s="23">
        <v>0</v>
      </c>
      <c r="E410" s="23">
        <v>0</v>
      </c>
      <c r="F410" s="23">
        <v>0</v>
      </c>
      <c r="G410" s="23">
        <v>14000</v>
      </c>
      <c r="H410" s="62"/>
      <c r="I410" s="61">
        <f t="shared" si="51"/>
        <v>0</v>
      </c>
      <c r="J410" s="61">
        <f t="shared" si="52"/>
        <v>0</v>
      </c>
    </row>
    <row r="411" spans="1:10" ht="13.8" hidden="1" outlineLevel="2" x14ac:dyDescent="0.25">
      <c r="A411" s="21">
        <v>41330269</v>
      </c>
      <c r="B411" s="22"/>
      <c r="C411" s="22" t="s">
        <v>425</v>
      </c>
      <c r="D411" s="23">
        <v>6455.0000000000009</v>
      </c>
      <c r="E411" s="23">
        <v>12000</v>
      </c>
      <c r="F411" s="23">
        <v>12000</v>
      </c>
      <c r="G411" s="23">
        <v>19500</v>
      </c>
      <c r="H411" s="61">
        <f>IF(D411&lt;&gt;0,F411/D411*100,)</f>
        <v>185.9024012393493</v>
      </c>
      <c r="I411" s="61">
        <f t="shared" si="51"/>
        <v>162.5</v>
      </c>
      <c r="J411" s="61">
        <f t="shared" si="52"/>
        <v>162.5</v>
      </c>
    </row>
    <row r="412" spans="1:10" ht="13.8" outlineLevel="1" collapsed="1" x14ac:dyDescent="0.25">
      <c r="A412" s="21">
        <v>4135</v>
      </c>
      <c r="B412" s="22"/>
      <c r="C412" s="22" t="s">
        <v>426</v>
      </c>
      <c r="D412" s="23">
        <f>D413</f>
        <v>0</v>
      </c>
      <c r="E412" s="23">
        <f>E413</f>
        <v>8587</v>
      </c>
      <c r="F412" s="23">
        <f>F413</f>
        <v>8587</v>
      </c>
      <c r="G412" s="23">
        <f>G413</f>
        <v>5000</v>
      </c>
      <c r="H412" s="61">
        <f>IF(D412&lt;&gt;0,F412/D412*100,)</f>
        <v>0</v>
      </c>
      <c r="I412" s="61">
        <f t="shared" si="51"/>
        <v>58.227553278211253</v>
      </c>
      <c r="J412" s="61">
        <f t="shared" si="52"/>
        <v>58.227553278211253</v>
      </c>
    </row>
    <row r="413" spans="1:10" ht="13.8" hidden="1" outlineLevel="2" x14ac:dyDescent="0.25">
      <c r="A413" s="21">
        <v>413500</v>
      </c>
      <c r="B413" s="22"/>
      <c r="C413" s="22" t="s">
        <v>427</v>
      </c>
      <c r="D413" s="23">
        <v>0</v>
      </c>
      <c r="E413" s="23">
        <v>8587</v>
      </c>
      <c r="F413" s="23">
        <v>8587</v>
      </c>
      <c r="G413" s="23">
        <v>5000</v>
      </c>
      <c r="H413" s="61">
        <f>IF(D413&lt;&gt;0,F413/D413*100,)</f>
        <v>0</v>
      </c>
      <c r="I413" s="61">
        <f t="shared" si="51"/>
        <v>58.227553278211253</v>
      </c>
      <c r="J413" s="61">
        <f t="shared" si="52"/>
        <v>58.227553278211253</v>
      </c>
    </row>
    <row r="414" spans="1:10" ht="13.8" outlineLevel="1" collapsed="1" x14ac:dyDescent="0.25">
      <c r="A414" s="21"/>
      <c r="B414" s="22"/>
      <c r="C414" s="22"/>
      <c r="D414" s="23"/>
      <c r="E414" s="23"/>
      <c r="F414" s="23"/>
      <c r="G414" s="23"/>
      <c r="H414" s="62"/>
      <c r="I414" s="62"/>
      <c r="J414" s="62"/>
    </row>
    <row r="415" spans="1:10" ht="15.6" x14ac:dyDescent="0.25">
      <c r="A415" s="40">
        <v>42</v>
      </c>
      <c r="B415" s="41" t="s">
        <v>45</v>
      </c>
      <c r="C415" s="41" t="s">
        <v>46</v>
      </c>
      <c r="D415" s="42">
        <f>+D416</f>
        <v>2396196.85</v>
      </c>
      <c r="E415" s="42">
        <f>+E416</f>
        <v>4158308.63</v>
      </c>
      <c r="F415" s="42">
        <f>+F416</f>
        <v>2505135.2200000002</v>
      </c>
      <c r="G415" s="42">
        <f>+G416</f>
        <v>4111583</v>
      </c>
      <c r="H415" s="60">
        <f>IF(D415&lt;&gt;0,F415/D415*100,)</f>
        <v>104.54630303015379</v>
      </c>
      <c r="I415" s="60">
        <f t="shared" ref="I415:I421" si="53">IF(F415&lt;&gt;0,G415/F415*100,)</f>
        <v>164.1261903618919</v>
      </c>
      <c r="J415" s="60">
        <f t="shared" ref="J415:J421" si="54">IF(E415&lt;&gt;0,G415/E415*100,)</f>
        <v>98.876330879750014</v>
      </c>
    </row>
    <row r="416" spans="1:10" ht="13.8" x14ac:dyDescent="0.25">
      <c r="A416" s="21">
        <v>420</v>
      </c>
      <c r="B416" s="22"/>
      <c r="C416" s="22" t="s">
        <v>47</v>
      </c>
      <c r="D416" s="23">
        <f>D417+D419+D426+D429+D451+D463+D465</f>
        <v>2396196.85</v>
      </c>
      <c r="E416" s="23">
        <f>E417+E419+E426+E429+E451+E463+E465</f>
        <v>4158308.63</v>
      </c>
      <c r="F416" s="23">
        <f>F417+F419+F426+F429+F451+F463+F465</f>
        <v>2505135.2200000002</v>
      </c>
      <c r="G416" s="23">
        <f>G417+G419+G426+G429+G451+G463+G465</f>
        <v>4111583</v>
      </c>
      <c r="H416" s="61">
        <f>IF(D416&lt;&gt;0,F416/D416*100,)</f>
        <v>104.54630303015379</v>
      </c>
      <c r="I416" s="61">
        <f t="shared" si="53"/>
        <v>164.1261903618919</v>
      </c>
      <c r="J416" s="61">
        <f t="shared" si="54"/>
        <v>98.876330879750014</v>
      </c>
    </row>
    <row r="417" spans="1:10" ht="13.8" outlineLevel="1" x14ac:dyDescent="0.25">
      <c r="A417" s="21">
        <v>4201</v>
      </c>
      <c r="B417" s="22"/>
      <c r="C417" s="22" t="s">
        <v>428</v>
      </c>
      <c r="D417" s="23">
        <f>D418</f>
        <v>31650</v>
      </c>
      <c r="E417" s="23">
        <f>E418</f>
        <v>0</v>
      </c>
      <c r="F417" s="23">
        <f>F418</f>
        <v>0</v>
      </c>
      <c r="G417" s="23">
        <f>G418</f>
        <v>12000</v>
      </c>
      <c r="H417" s="62"/>
      <c r="I417" s="61">
        <f t="shared" si="53"/>
        <v>0</v>
      </c>
      <c r="J417" s="61">
        <f t="shared" si="54"/>
        <v>0</v>
      </c>
    </row>
    <row r="418" spans="1:10" ht="13.8" hidden="1" outlineLevel="2" x14ac:dyDescent="0.25">
      <c r="A418" s="21">
        <v>420101</v>
      </c>
      <c r="B418" s="22"/>
      <c r="C418" s="22" t="s">
        <v>429</v>
      </c>
      <c r="D418" s="23">
        <v>31650</v>
      </c>
      <c r="E418" s="23">
        <v>0</v>
      </c>
      <c r="F418" s="23">
        <v>0</v>
      </c>
      <c r="G418" s="23">
        <v>12000</v>
      </c>
      <c r="H418" s="62"/>
      <c r="I418" s="61">
        <f t="shared" si="53"/>
        <v>0</v>
      </c>
      <c r="J418" s="61">
        <f t="shared" si="54"/>
        <v>0</v>
      </c>
    </row>
    <row r="419" spans="1:10" ht="13.8" outlineLevel="1" collapsed="1" x14ac:dyDescent="0.25">
      <c r="A419" s="21">
        <v>4202</v>
      </c>
      <c r="B419" s="22"/>
      <c r="C419" s="22" t="s">
        <v>430</v>
      </c>
      <c r="D419" s="23">
        <f>D420+D421+D422+D423+D424+D425</f>
        <v>29768.880000000001</v>
      </c>
      <c r="E419" s="23">
        <f>E420+E421+E422+E423+E424+E425</f>
        <v>32095.54</v>
      </c>
      <c r="F419" s="23">
        <f>F420+F421+F422+F423+F424+F425</f>
        <v>33048.44</v>
      </c>
      <c r="G419" s="23">
        <f>G420+G421+G422+G423+G424+G425</f>
        <v>12800</v>
      </c>
      <c r="H419" s="61">
        <f t="shared" ref="H419:H424" si="55">IF(D419&lt;&gt;0,F419/D419*100,)</f>
        <v>111.01673962876669</v>
      </c>
      <c r="I419" s="61">
        <f t="shared" si="53"/>
        <v>38.731026335887556</v>
      </c>
      <c r="J419" s="61">
        <f t="shared" si="54"/>
        <v>39.880930496885235</v>
      </c>
    </row>
    <row r="420" spans="1:10" ht="13.8" hidden="1" outlineLevel="2" x14ac:dyDescent="0.25">
      <c r="A420" s="21">
        <v>42020200</v>
      </c>
      <c r="B420" s="22"/>
      <c r="C420" s="22" t="s">
        <v>431</v>
      </c>
      <c r="D420" s="23">
        <v>0</v>
      </c>
      <c r="E420" s="23">
        <v>10557.54</v>
      </c>
      <c r="F420" s="23">
        <v>10557.54</v>
      </c>
      <c r="G420" s="23">
        <v>8100</v>
      </c>
      <c r="H420" s="61">
        <f t="shared" si="55"/>
        <v>0</v>
      </c>
      <c r="I420" s="61">
        <f t="shared" si="53"/>
        <v>76.722418290624518</v>
      </c>
      <c r="J420" s="61">
        <f t="shared" si="54"/>
        <v>76.722418290624518</v>
      </c>
    </row>
    <row r="421" spans="1:10" ht="13.8" hidden="1" outlineLevel="2" x14ac:dyDescent="0.25">
      <c r="A421" s="21">
        <v>42020201</v>
      </c>
      <c r="B421" s="22"/>
      <c r="C421" s="22" t="s">
        <v>432</v>
      </c>
      <c r="D421" s="23">
        <v>22430.52</v>
      </c>
      <c r="E421" s="23">
        <v>6949.42</v>
      </c>
      <c r="F421" s="23">
        <v>6950</v>
      </c>
      <c r="G421" s="23">
        <v>3000</v>
      </c>
      <c r="H421" s="61">
        <f t="shared" si="55"/>
        <v>30.98456923869799</v>
      </c>
      <c r="I421" s="61">
        <f t="shared" si="53"/>
        <v>43.165467625899282</v>
      </c>
      <c r="J421" s="61">
        <f t="shared" si="54"/>
        <v>43.169070224565502</v>
      </c>
    </row>
    <row r="422" spans="1:10" ht="13.8" hidden="1" outlineLevel="2" x14ac:dyDescent="0.25">
      <c r="A422" s="21">
        <v>420222</v>
      </c>
      <c r="B422" s="22"/>
      <c r="C422" s="22" t="s">
        <v>433</v>
      </c>
      <c r="D422" s="23">
        <v>0</v>
      </c>
      <c r="E422" s="23">
        <v>4032.68</v>
      </c>
      <c r="F422" s="23">
        <v>4985</v>
      </c>
      <c r="G422" s="23">
        <v>0</v>
      </c>
      <c r="H422" s="61">
        <f t="shared" si="55"/>
        <v>0</v>
      </c>
      <c r="I422" s="62"/>
      <c r="J422" s="62"/>
    </row>
    <row r="423" spans="1:10" ht="13.8" hidden="1" outlineLevel="2" x14ac:dyDescent="0.25">
      <c r="A423" s="21">
        <v>420299</v>
      </c>
      <c r="B423" s="22"/>
      <c r="C423" s="22" t="s">
        <v>434</v>
      </c>
      <c r="D423" s="23">
        <v>0</v>
      </c>
      <c r="E423" s="23">
        <v>8587.9</v>
      </c>
      <c r="F423" s="23">
        <v>8587.9</v>
      </c>
      <c r="G423" s="23">
        <v>0</v>
      </c>
      <c r="H423" s="61">
        <f t="shared" si="55"/>
        <v>0</v>
      </c>
      <c r="I423" s="62"/>
      <c r="J423" s="62"/>
    </row>
    <row r="424" spans="1:10" ht="13.8" hidden="1" outlineLevel="2" x14ac:dyDescent="0.25">
      <c r="A424" s="21">
        <v>42029904</v>
      </c>
      <c r="B424" s="22"/>
      <c r="C424" s="22" t="s">
        <v>435</v>
      </c>
      <c r="D424" s="23">
        <v>7338.36</v>
      </c>
      <c r="E424" s="23">
        <v>1968</v>
      </c>
      <c r="F424" s="23">
        <v>1968</v>
      </c>
      <c r="G424" s="23">
        <v>0</v>
      </c>
      <c r="H424" s="61">
        <f t="shared" si="55"/>
        <v>26.817981129298644</v>
      </c>
      <c r="I424" s="62"/>
      <c r="J424" s="62"/>
    </row>
    <row r="425" spans="1:10" ht="13.8" hidden="1" outlineLevel="2" x14ac:dyDescent="0.25">
      <c r="A425" s="21">
        <v>42029907</v>
      </c>
      <c r="B425" s="22"/>
      <c r="C425" s="22" t="s">
        <v>436</v>
      </c>
      <c r="D425" s="23">
        <v>0</v>
      </c>
      <c r="E425" s="23">
        <v>0</v>
      </c>
      <c r="F425" s="23">
        <v>0</v>
      </c>
      <c r="G425" s="23">
        <v>1700</v>
      </c>
      <c r="H425" s="62"/>
      <c r="I425" s="61">
        <f>IF(F425&lt;&gt;0,G425/F425*100,)</f>
        <v>0</v>
      </c>
      <c r="J425" s="61">
        <f>IF(E425&lt;&gt;0,G425/E425*100,)</f>
        <v>0</v>
      </c>
    </row>
    <row r="426" spans="1:10" ht="13.8" outlineLevel="1" collapsed="1" x14ac:dyDescent="0.25">
      <c r="A426" s="21">
        <v>4203</v>
      </c>
      <c r="B426" s="22"/>
      <c r="C426" s="22" t="s">
        <v>437</v>
      </c>
      <c r="D426" s="23">
        <f>D427+D428</f>
        <v>28323.360000000001</v>
      </c>
      <c r="E426" s="23">
        <f>E427+E428</f>
        <v>1750</v>
      </c>
      <c r="F426" s="23">
        <f>F427+F428</f>
        <v>1750</v>
      </c>
      <c r="G426" s="23">
        <f>G427+G428</f>
        <v>1000</v>
      </c>
      <c r="H426" s="61">
        <f>IF(D426&lt;&gt;0,F426/D426*100,)</f>
        <v>6.178645471441242</v>
      </c>
      <c r="I426" s="61">
        <f>IF(F426&lt;&gt;0,G426/F426*100,)</f>
        <v>57.142857142857139</v>
      </c>
      <c r="J426" s="61">
        <f>IF(E426&lt;&gt;0,G426/E426*100,)</f>
        <v>57.142857142857139</v>
      </c>
    </row>
    <row r="427" spans="1:10" ht="13.8" hidden="1" outlineLevel="2" x14ac:dyDescent="0.25">
      <c r="A427" s="21">
        <v>42030002</v>
      </c>
      <c r="B427" s="22"/>
      <c r="C427" s="22" t="s">
        <v>438</v>
      </c>
      <c r="D427" s="23">
        <v>0</v>
      </c>
      <c r="E427" s="23">
        <v>1750</v>
      </c>
      <c r="F427" s="23">
        <v>1750</v>
      </c>
      <c r="G427" s="23">
        <v>1000</v>
      </c>
      <c r="H427" s="61">
        <f>IF(D427&lt;&gt;0,F427/D427*100,)</f>
        <v>0</v>
      </c>
      <c r="I427" s="61">
        <f>IF(F427&lt;&gt;0,G427/F427*100,)</f>
        <v>57.142857142857139</v>
      </c>
      <c r="J427" s="61">
        <f>IF(E427&lt;&gt;0,G427/E427*100,)</f>
        <v>57.142857142857139</v>
      </c>
    </row>
    <row r="428" spans="1:10" ht="13.8" hidden="1" outlineLevel="2" x14ac:dyDescent="0.25">
      <c r="A428" s="21">
        <v>42030005</v>
      </c>
      <c r="B428" s="22"/>
      <c r="C428" s="22" t="s">
        <v>439</v>
      </c>
      <c r="D428" s="23">
        <v>28323.360000000001</v>
      </c>
      <c r="E428" s="23">
        <v>0</v>
      </c>
      <c r="F428" s="23">
        <v>0</v>
      </c>
      <c r="G428" s="23">
        <v>0</v>
      </c>
      <c r="H428" s="62"/>
      <c r="I428" s="62"/>
      <c r="J428" s="62"/>
    </row>
    <row r="429" spans="1:10" ht="13.8" outlineLevel="1" collapsed="1" x14ac:dyDescent="0.25">
      <c r="A429" s="21">
        <v>4204</v>
      </c>
      <c r="B429" s="22"/>
      <c r="C429" s="22" t="s">
        <v>440</v>
      </c>
      <c r="D429" s="23">
        <f>D430+D431+D432+D433+D434+D435+D436+D437+D438+D439+D440+D441+D442+D443+D444+D445+D446+D447+D448+D449+D450</f>
        <v>979600.81</v>
      </c>
      <c r="E429" s="23">
        <f>E430+E431+E432+E433+E434+E435+E436+E437+E438+E439+E440+E441+E442+E443+E444+E445+E446+E447+E448+E449+E450</f>
        <v>2167462.35</v>
      </c>
      <c r="F429" s="23">
        <f>F430+F431+F432+F433+F434+F435+F436+F437+F438+F439+F440+F441+F442+F443+F444+F445+F446+F447+F448+F449+F450</f>
        <v>1024998.9500000001</v>
      </c>
      <c r="G429" s="23">
        <f>G430+G431+G432+G433+G434+G435+G436+G437+G438+G439+G440+G441+G442+G443+G444+G445+G446+G447+G448+G449+G450</f>
        <v>2879883</v>
      </c>
      <c r="H429" s="61">
        <f>IF(D429&lt;&gt;0,F429/D429*100,)</f>
        <v>104.63435100671263</v>
      </c>
      <c r="I429" s="61">
        <f>IF(F429&lt;&gt;0,G429/F429*100,)</f>
        <v>280.9644829392264</v>
      </c>
      <c r="J429" s="61">
        <f>IF(E429&lt;&gt;0,G429/E429*100,)</f>
        <v>132.86888235913301</v>
      </c>
    </row>
    <row r="430" spans="1:10" ht="13.8" hidden="1" outlineLevel="2" x14ac:dyDescent="0.25">
      <c r="A430" s="21">
        <v>42040002</v>
      </c>
      <c r="B430" s="22"/>
      <c r="C430" s="22" t="s">
        <v>441</v>
      </c>
      <c r="D430" s="23">
        <v>0</v>
      </c>
      <c r="E430" s="23">
        <v>0</v>
      </c>
      <c r="F430" s="23">
        <v>0</v>
      </c>
      <c r="G430" s="23">
        <v>470000</v>
      </c>
      <c r="H430" s="62"/>
      <c r="I430" s="61">
        <f>IF(F430&lt;&gt;0,G430/F430*100,)</f>
        <v>0</v>
      </c>
      <c r="J430" s="61">
        <f>IF(E430&lt;&gt;0,G430/E430*100,)</f>
        <v>0</v>
      </c>
    </row>
    <row r="431" spans="1:10" ht="13.8" hidden="1" outlineLevel="2" x14ac:dyDescent="0.25">
      <c r="A431" s="21">
        <v>420401</v>
      </c>
      <c r="B431" s="22"/>
      <c r="C431" s="22" t="s">
        <v>442</v>
      </c>
      <c r="D431" s="23">
        <v>787.99</v>
      </c>
      <c r="E431" s="23">
        <v>50000</v>
      </c>
      <c r="F431" s="23">
        <v>1382.4</v>
      </c>
      <c r="G431" s="23">
        <v>270000</v>
      </c>
      <c r="H431" s="61">
        <f>IF(D431&lt;&gt;0,F431/D431*100,)</f>
        <v>175.43369839718778</v>
      </c>
      <c r="I431" s="61">
        <f>IF(F431&lt;&gt;0,G431/F431*100,)</f>
        <v>19531.25</v>
      </c>
      <c r="J431" s="61">
        <f>IF(E431&lt;&gt;0,G431/E431*100,)</f>
        <v>540</v>
      </c>
    </row>
    <row r="432" spans="1:10" ht="13.8" hidden="1" outlineLevel="2" x14ac:dyDescent="0.25">
      <c r="A432" s="21">
        <v>42040102</v>
      </c>
      <c r="B432" s="22"/>
      <c r="C432" s="22" t="s">
        <v>443</v>
      </c>
      <c r="D432" s="23">
        <v>5951.64</v>
      </c>
      <c r="E432" s="23">
        <v>0</v>
      </c>
      <c r="F432" s="23">
        <v>0</v>
      </c>
      <c r="G432" s="23">
        <v>0</v>
      </c>
      <c r="H432" s="62"/>
      <c r="I432" s="62"/>
      <c r="J432" s="62"/>
    </row>
    <row r="433" spans="1:10" ht="13.8" hidden="1" outlineLevel="2" x14ac:dyDescent="0.25">
      <c r="A433" s="21">
        <v>42040127</v>
      </c>
      <c r="B433" s="22"/>
      <c r="C433" s="22" t="s">
        <v>444</v>
      </c>
      <c r="D433" s="23">
        <v>13925.98</v>
      </c>
      <c r="E433" s="23">
        <v>86450.87</v>
      </c>
      <c r="F433" s="23">
        <v>87000</v>
      </c>
      <c r="G433" s="23">
        <v>0</v>
      </c>
      <c r="H433" s="61">
        <f t="shared" ref="H433:H439" si="56">IF(D433&lt;&gt;0,F433/D433*100,)</f>
        <v>624.73161673361585</v>
      </c>
      <c r="I433" s="62"/>
      <c r="J433" s="62"/>
    </row>
    <row r="434" spans="1:10" ht="13.8" hidden="1" outlineLevel="2" x14ac:dyDescent="0.25">
      <c r="A434" s="21">
        <v>42040130</v>
      </c>
      <c r="B434" s="22"/>
      <c r="C434" s="22" t="s">
        <v>445</v>
      </c>
      <c r="D434" s="23">
        <v>0</v>
      </c>
      <c r="E434" s="23">
        <v>3057.7299999999814</v>
      </c>
      <c r="F434" s="23">
        <v>0</v>
      </c>
      <c r="G434" s="23">
        <v>600000</v>
      </c>
      <c r="H434" s="61">
        <f t="shared" si="56"/>
        <v>0</v>
      </c>
      <c r="I434" s="61">
        <f>IF(F434&lt;&gt;0,G434/F434*100,)</f>
        <v>0</v>
      </c>
      <c r="J434" s="61">
        <f>IF(E434&lt;&gt;0,G434/E434*100,)</f>
        <v>19622.399623250047</v>
      </c>
    </row>
    <row r="435" spans="1:10" ht="13.8" hidden="1" outlineLevel="2" x14ac:dyDescent="0.25">
      <c r="A435" s="21">
        <v>42040134</v>
      </c>
      <c r="B435" s="22"/>
      <c r="C435" s="22" t="s">
        <v>446</v>
      </c>
      <c r="D435" s="23">
        <v>0</v>
      </c>
      <c r="E435" s="23">
        <v>69543</v>
      </c>
      <c r="F435" s="23">
        <v>0</v>
      </c>
      <c r="G435" s="23">
        <v>69543</v>
      </c>
      <c r="H435" s="61">
        <f t="shared" si="56"/>
        <v>0</v>
      </c>
      <c r="I435" s="61">
        <f>IF(F435&lt;&gt;0,G435/F435*100,)</f>
        <v>0</v>
      </c>
      <c r="J435" s="61">
        <f>IF(E435&lt;&gt;0,G435/E435*100,)</f>
        <v>100</v>
      </c>
    </row>
    <row r="436" spans="1:10" ht="13.8" hidden="1" outlineLevel="2" x14ac:dyDescent="0.25">
      <c r="A436" s="21">
        <v>42040135</v>
      </c>
      <c r="B436" s="22"/>
      <c r="C436" s="22" t="s">
        <v>447</v>
      </c>
      <c r="D436" s="23">
        <v>0</v>
      </c>
      <c r="E436" s="23">
        <v>740507</v>
      </c>
      <c r="F436" s="23">
        <v>0</v>
      </c>
      <c r="G436" s="23">
        <v>938740</v>
      </c>
      <c r="H436" s="61">
        <f t="shared" si="56"/>
        <v>0</v>
      </c>
      <c r="I436" s="61">
        <f>IF(F436&lt;&gt;0,G436/F436*100,)</f>
        <v>0</v>
      </c>
      <c r="J436" s="61">
        <f>IF(E436&lt;&gt;0,G436/E436*100,)</f>
        <v>126.76990224265268</v>
      </c>
    </row>
    <row r="437" spans="1:10" ht="13.8" hidden="1" outlineLevel="2" x14ac:dyDescent="0.25">
      <c r="A437" s="21">
        <v>42040136</v>
      </c>
      <c r="B437" s="22"/>
      <c r="C437" s="22" t="s">
        <v>448</v>
      </c>
      <c r="D437" s="23">
        <v>0</v>
      </c>
      <c r="E437" s="23">
        <v>282600</v>
      </c>
      <c r="F437" s="23">
        <v>0</v>
      </c>
      <c r="G437" s="23">
        <v>282600</v>
      </c>
      <c r="H437" s="61">
        <f t="shared" si="56"/>
        <v>0</v>
      </c>
      <c r="I437" s="61">
        <f>IF(F437&lt;&gt;0,G437/F437*100,)</f>
        <v>0</v>
      </c>
      <c r="J437" s="61">
        <f>IF(E437&lt;&gt;0,G437/E437*100,)</f>
        <v>100</v>
      </c>
    </row>
    <row r="438" spans="1:10" ht="13.8" hidden="1" outlineLevel="2" x14ac:dyDescent="0.25">
      <c r="A438" s="21">
        <v>42040154</v>
      </c>
      <c r="B438" s="22"/>
      <c r="C438" s="22" t="s">
        <v>449</v>
      </c>
      <c r="D438" s="23">
        <v>0</v>
      </c>
      <c r="E438" s="23">
        <v>16327.09</v>
      </c>
      <c r="F438" s="23">
        <v>16327.09</v>
      </c>
      <c r="G438" s="23">
        <v>0</v>
      </c>
      <c r="H438" s="61">
        <f t="shared" si="56"/>
        <v>0</v>
      </c>
      <c r="I438" s="62"/>
      <c r="J438" s="62"/>
    </row>
    <row r="439" spans="1:10" ht="13.8" hidden="1" outlineLevel="2" x14ac:dyDescent="0.25">
      <c r="A439" s="21">
        <v>42040155</v>
      </c>
      <c r="B439" s="22"/>
      <c r="C439" s="22" t="s">
        <v>450</v>
      </c>
      <c r="D439" s="23">
        <v>0</v>
      </c>
      <c r="E439" s="23">
        <v>28976.66</v>
      </c>
      <c r="F439" s="23">
        <v>28976.66</v>
      </c>
      <c r="G439" s="23">
        <v>0</v>
      </c>
      <c r="H439" s="61">
        <f t="shared" si="56"/>
        <v>0</v>
      </c>
      <c r="I439" s="62"/>
      <c r="J439" s="62"/>
    </row>
    <row r="440" spans="1:10" ht="13.8" hidden="1" outlineLevel="2" x14ac:dyDescent="0.25">
      <c r="A440" s="21">
        <v>42040223</v>
      </c>
      <c r="B440" s="22"/>
      <c r="C440" s="22" t="s">
        <v>451</v>
      </c>
      <c r="D440" s="23">
        <v>91988.7</v>
      </c>
      <c r="E440" s="23">
        <v>0</v>
      </c>
      <c r="F440" s="23">
        <v>0</v>
      </c>
      <c r="G440" s="23">
        <v>0</v>
      </c>
      <c r="H440" s="62"/>
      <c r="I440" s="62"/>
      <c r="J440" s="62"/>
    </row>
    <row r="441" spans="1:10" ht="13.8" hidden="1" outlineLevel="2" x14ac:dyDescent="0.25">
      <c r="A441" s="21">
        <v>42040226</v>
      </c>
      <c r="B441" s="22"/>
      <c r="C441" s="22" t="s">
        <v>452</v>
      </c>
      <c r="D441" s="23">
        <v>291136.45</v>
      </c>
      <c r="E441" s="23">
        <v>0</v>
      </c>
      <c r="F441" s="23">
        <v>0</v>
      </c>
      <c r="G441" s="23">
        <v>0</v>
      </c>
      <c r="H441" s="62"/>
      <c r="I441" s="62"/>
      <c r="J441" s="62"/>
    </row>
    <row r="442" spans="1:10" ht="13.8" hidden="1" outlineLevel="2" x14ac:dyDescent="0.25">
      <c r="A442" s="21">
        <v>42040237</v>
      </c>
      <c r="B442" s="22"/>
      <c r="C442" s="22" t="s">
        <v>453</v>
      </c>
      <c r="D442" s="23">
        <v>122030.06</v>
      </c>
      <c r="E442" s="23">
        <v>0</v>
      </c>
      <c r="F442" s="23">
        <v>0</v>
      </c>
      <c r="G442" s="23">
        <v>0</v>
      </c>
      <c r="H442" s="62"/>
      <c r="I442" s="62"/>
      <c r="J442" s="62"/>
    </row>
    <row r="443" spans="1:10" ht="13.8" hidden="1" outlineLevel="2" x14ac:dyDescent="0.25">
      <c r="A443" s="21">
        <v>42040254</v>
      </c>
      <c r="B443" s="22"/>
      <c r="C443" s="22" t="s">
        <v>454</v>
      </c>
      <c r="D443" s="23">
        <v>0</v>
      </c>
      <c r="E443" s="23">
        <v>0</v>
      </c>
      <c r="F443" s="23">
        <v>0</v>
      </c>
      <c r="G443" s="23">
        <v>60000</v>
      </c>
      <c r="H443" s="62"/>
      <c r="I443" s="61">
        <f>IF(F443&lt;&gt;0,G443/F443*100,)</f>
        <v>0</v>
      </c>
      <c r="J443" s="61">
        <f>IF(E443&lt;&gt;0,G443/E443*100,)</f>
        <v>0</v>
      </c>
    </row>
    <row r="444" spans="1:10" ht="13.8" hidden="1" outlineLevel="2" x14ac:dyDescent="0.25">
      <c r="A444" s="21">
        <v>42040256</v>
      </c>
      <c r="B444" s="22"/>
      <c r="C444" s="22" t="s">
        <v>455</v>
      </c>
      <c r="D444" s="23">
        <v>0</v>
      </c>
      <c r="E444" s="23">
        <v>600000</v>
      </c>
      <c r="F444" s="23">
        <v>600000</v>
      </c>
      <c r="G444" s="23">
        <v>0</v>
      </c>
      <c r="H444" s="61">
        <f>IF(D444&lt;&gt;0,F444/D444*100,)</f>
        <v>0</v>
      </c>
      <c r="I444" s="62"/>
      <c r="J444" s="62"/>
    </row>
    <row r="445" spans="1:10" ht="13.8" hidden="1" outlineLevel="2" x14ac:dyDescent="0.25">
      <c r="A445" s="21">
        <v>42040257</v>
      </c>
      <c r="B445" s="22"/>
      <c r="C445" s="22" t="s">
        <v>456</v>
      </c>
      <c r="D445" s="23">
        <v>0</v>
      </c>
      <c r="E445" s="23">
        <v>100000</v>
      </c>
      <c r="F445" s="23">
        <v>100000</v>
      </c>
      <c r="G445" s="23">
        <v>0</v>
      </c>
      <c r="H445" s="61">
        <f>IF(D445&lt;&gt;0,F445/D445*100,)</f>
        <v>0</v>
      </c>
      <c r="I445" s="62"/>
      <c r="J445" s="62"/>
    </row>
    <row r="446" spans="1:10" ht="13.8" hidden="1" outlineLevel="2" x14ac:dyDescent="0.25">
      <c r="A446" s="21">
        <v>42040258</v>
      </c>
      <c r="B446" s="22"/>
      <c r="C446" s="22" t="s">
        <v>457</v>
      </c>
      <c r="D446" s="23">
        <v>453779.99000000005</v>
      </c>
      <c r="E446" s="23">
        <v>0</v>
      </c>
      <c r="F446" s="23">
        <v>952.8</v>
      </c>
      <c r="G446" s="23">
        <v>0</v>
      </c>
      <c r="H446" s="62"/>
      <c r="I446" s="62"/>
      <c r="J446" s="62"/>
    </row>
    <row r="447" spans="1:10" ht="13.8" hidden="1" outlineLevel="2" x14ac:dyDescent="0.25">
      <c r="A447" s="21">
        <v>42040259</v>
      </c>
      <c r="B447" s="22"/>
      <c r="C447" s="22" t="s">
        <v>458</v>
      </c>
      <c r="D447" s="23">
        <v>0</v>
      </c>
      <c r="E447" s="23">
        <v>0</v>
      </c>
      <c r="F447" s="23">
        <v>360</v>
      </c>
      <c r="G447" s="23">
        <v>0</v>
      </c>
      <c r="H447" s="62"/>
      <c r="I447" s="62"/>
      <c r="J447" s="62"/>
    </row>
    <row r="448" spans="1:10" ht="13.8" hidden="1" outlineLevel="2" x14ac:dyDescent="0.25">
      <c r="A448" s="21">
        <v>42040261</v>
      </c>
      <c r="B448" s="22"/>
      <c r="C448" s="22" t="s">
        <v>459</v>
      </c>
      <c r="D448" s="23">
        <v>0</v>
      </c>
      <c r="E448" s="23">
        <v>190000</v>
      </c>
      <c r="F448" s="23">
        <v>190000</v>
      </c>
      <c r="G448" s="23">
        <v>0</v>
      </c>
      <c r="H448" s="61">
        <f>IF(D448&lt;&gt;0,F448/D448*100,)</f>
        <v>0</v>
      </c>
      <c r="I448" s="62"/>
      <c r="J448" s="62"/>
    </row>
    <row r="449" spans="1:10" ht="13.8" hidden="1" outlineLevel="2" x14ac:dyDescent="0.25">
      <c r="A449" s="21">
        <v>42040266</v>
      </c>
      <c r="B449" s="22"/>
      <c r="C449" s="22" t="s">
        <v>460</v>
      </c>
      <c r="D449" s="23">
        <v>0</v>
      </c>
      <c r="E449" s="23">
        <v>0</v>
      </c>
      <c r="F449" s="23">
        <v>0</v>
      </c>
      <c r="G449" s="23">
        <v>170000</v>
      </c>
      <c r="H449" s="62"/>
      <c r="I449" s="61">
        <f>IF(F449&lt;&gt;0,G449/F449*100,)</f>
        <v>0</v>
      </c>
      <c r="J449" s="61">
        <f>IF(E449&lt;&gt;0,G449/E449*100,)</f>
        <v>0</v>
      </c>
    </row>
    <row r="450" spans="1:10" ht="13.8" hidden="1" outlineLevel="2" x14ac:dyDescent="0.25">
      <c r="A450" s="21">
        <v>42040267</v>
      </c>
      <c r="B450" s="22"/>
      <c r="C450" s="22" t="s">
        <v>461</v>
      </c>
      <c r="D450" s="23">
        <v>0</v>
      </c>
      <c r="E450" s="23">
        <v>0</v>
      </c>
      <c r="F450" s="23">
        <v>0</v>
      </c>
      <c r="G450" s="23">
        <v>19000</v>
      </c>
      <c r="H450" s="62"/>
      <c r="I450" s="61">
        <f>IF(F450&lt;&gt;0,G450/F450*100,)</f>
        <v>0</v>
      </c>
      <c r="J450" s="61">
        <f>IF(E450&lt;&gt;0,G450/E450*100,)</f>
        <v>0</v>
      </c>
    </row>
    <row r="451" spans="1:10" ht="13.8" outlineLevel="1" collapsed="1" x14ac:dyDescent="0.25">
      <c r="A451" s="21">
        <v>4205</v>
      </c>
      <c r="B451" s="22"/>
      <c r="C451" s="22" t="s">
        <v>462</v>
      </c>
      <c r="D451" s="23">
        <f>D452+D453+D454+D455+D456+D457+D458+D459+D460+D461+D462</f>
        <v>1069487.4099999999</v>
      </c>
      <c r="E451" s="23">
        <f>E452+E453+E454+E455+E456+E457+E458+E459+E460+E461+E462</f>
        <v>826553.98</v>
      </c>
      <c r="F451" s="23">
        <f>F452+F453+F454+F455+F456+F457+F458+F459+F460+F461+F462</f>
        <v>836392.83</v>
      </c>
      <c r="G451" s="23">
        <f>G452+G453+G454+G455+G456+G457+G458+G459+G460+G461+G462</f>
        <v>123000</v>
      </c>
      <c r="H451" s="61">
        <f>IF(D451&lt;&gt;0,F451/D451*100,)</f>
        <v>78.205018794938411</v>
      </c>
      <c r="I451" s="61">
        <f>IF(F451&lt;&gt;0,G451/F451*100,)</f>
        <v>14.706008419512637</v>
      </c>
      <c r="J451" s="61">
        <f>IF(E451&lt;&gt;0,G451/E451*100,)</f>
        <v>14.881060762661866</v>
      </c>
    </row>
    <row r="452" spans="1:10" ht="13.8" hidden="1" outlineLevel="2" x14ac:dyDescent="0.25">
      <c r="A452" s="21">
        <v>420500</v>
      </c>
      <c r="B452" s="22"/>
      <c r="C452" s="22" t="s">
        <v>463</v>
      </c>
      <c r="D452" s="23">
        <v>32820.129999999997</v>
      </c>
      <c r="E452" s="23">
        <v>44493.14</v>
      </c>
      <c r="F452" s="23">
        <v>44500</v>
      </c>
      <c r="G452" s="23">
        <v>0</v>
      </c>
      <c r="H452" s="61">
        <f>IF(D452&lt;&gt;0,F452/D452*100,)</f>
        <v>135.58751900129587</v>
      </c>
      <c r="I452" s="62"/>
      <c r="J452" s="62"/>
    </row>
    <row r="453" spans="1:10" ht="13.8" hidden="1" outlineLevel="2" x14ac:dyDescent="0.25">
      <c r="A453" s="21">
        <v>42050000</v>
      </c>
      <c r="B453" s="22"/>
      <c r="C453" s="22" t="s">
        <v>464</v>
      </c>
      <c r="D453" s="23">
        <v>12382</v>
      </c>
      <c r="E453" s="23">
        <v>8700</v>
      </c>
      <c r="F453" s="23">
        <v>6600</v>
      </c>
      <c r="G453" s="23">
        <v>0</v>
      </c>
      <c r="H453" s="61">
        <f>IF(D453&lt;&gt;0,F453/D453*100,)</f>
        <v>53.303182038442898</v>
      </c>
      <c r="I453" s="62"/>
      <c r="J453" s="62"/>
    </row>
    <row r="454" spans="1:10" ht="13.8" hidden="1" outlineLevel="2" x14ac:dyDescent="0.25">
      <c r="A454" s="21">
        <v>42050008</v>
      </c>
      <c r="B454" s="22"/>
      <c r="C454" s="22" t="s">
        <v>465</v>
      </c>
      <c r="D454" s="23">
        <v>0</v>
      </c>
      <c r="E454" s="23">
        <v>14008.29</v>
      </c>
      <c r="F454" s="23">
        <v>14008.29</v>
      </c>
      <c r="G454" s="23">
        <v>0</v>
      </c>
      <c r="H454" s="61">
        <f>IF(D454&lt;&gt;0,F454/D454*100,)</f>
        <v>0</v>
      </c>
      <c r="I454" s="62"/>
      <c r="J454" s="62"/>
    </row>
    <row r="455" spans="1:10" ht="13.8" hidden="1" outlineLevel="2" x14ac:dyDescent="0.25">
      <c r="A455" s="21">
        <v>42050104</v>
      </c>
      <c r="B455" s="22"/>
      <c r="C455" s="22" t="s">
        <v>466</v>
      </c>
      <c r="D455" s="23">
        <v>0</v>
      </c>
      <c r="E455" s="23">
        <v>0</v>
      </c>
      <c r="F455" s="23">
        <v>0</v>
      </c>
      <c r="G455" s="23">
        <v>36000</v>
      </c>
      <c r="H455" s="62"/>
      <c r="I455" s="61">
        <f>IF(F455&lt;&gt;0,G455/F455*100,)</f>
        <v>0</v>
      </c>
      <c r="J455" s="61">
        <f>IF(E455&lt;&gt;0,G455/E455*100,)</f>
        <v>0</v>
      </c>
    </row>
    <row r="456" spans="1:10" ht="13.8" hidden="1" outlineLevel="2" x14ac:dyDescent="0.25">
      <c r="A456" s="21">
        <v>42050111</v>
      </c>
      <c r="B456" s="22"/>
      <c r="C456" s="22" t="s">
        <v>467</v>
      </c>
      <c r="D456" s="23">
        <v>0</v>
      </c>
      <c r="E456" s="23">
        <v>18511.54</v>
      </c>
      <c r="F456" s="23">
        <v>18511.54</v>
      </c>
      <c r="G456" s="23">
        <v>0</v>
      </c>
      <c r="H456" s="61">
        <f t="shared" ref="H456:H461" si="57">IF(D456&lt;&gt;0,F456/D456*100,)</f>
        <v>0</v>
      </c>
      <c r="I456" s="62"/>
      <c r="J456" s="62"/>
    </row>
    <row r="457" spans="1:10" ht="13.8" hidden="1" outlineLevel="2" x14ac:dyDescent="0.25">
      <c r="A457" s="21">
        <v>42050113</v>
      </c>
      <c r="B457" s="22"/>
      <c r="C457" s="22" t="s">
        <v>468</v>
      </c>
      <c r="D457" s="23">
        <v>758291.79999999993</v>
      </c>
      <c r="E457" s="23">
        <v>299067.74</v>
      </c>
      <c r="F457" s="23">
        <v>509684</v>
      </c>
      <c r="G457" s="23">
        <v>10000</v>
      </c>
      <c r="H457" s="61">
        <f t="shared" si="57"/>
        <v>67.214758223681187</v>
      </c>
      <c r="I457" s="61">
        <f>IF(F457&lt;&gt;0,G457/F457*100,)</f>
        <v>1.9619999843040001</v>
      </c>
      <c r="J457" s="61">
        <f>IF(E457&lt;&gt;0,G457/E457*100,)</f>
        <v>3.3437240673300304</v>
      </c>
    </row>
    <row r="458" spans="1:10" ht="13.8" hidden="1" outlineLevel="2" x14ac:dyDescent="0.25">
      <c r="A458" s="21">
        <v>42050114</v>
      </c>
      <c r="B458" s="22"/>
      <c r="C458" s="22" t="s">
        <v>469</v>
      </c>
      <c r="D458" s="23">
        <v>0</v>
      </c>
      <c r="E458" s="23">
        <v>44058.21</v>
      </c>
      <c r="F458" s="23">
        <v>55992</v>
      </c>
      <c r="G458" s="23">
        <v>0</v>
      </c>
      <c r="H458" s="61">
        <f t="shared" si="57"/>
        <v>0</v>
      </c>
      <c r="I458" s="62"/>
      <c r="J458" s="62"/>
    </row>
    <row r="459" spans="1:10" ht="13.8" hidden="1" outlineLevel="2" x14ac:dyDescent="0.25">
      <c r="A459" s="21">
        <v>42050115</v>
      </c>
      <c r="B459" s="22"/>
      <c r="C459" s="22" t="s">
        <v>470</v>
      </c>
      <c r="D459" s="23">
        <v>0</v>
      </c>
      <c r="E459" s="23">
        <v>25000</v>
      </c>
      <c r="F459" s="23">
        <v>50000</v>
      </c>
      <c r="G459" s="23">
        <v>0</v>
      </c>
      <c r="H459" s="61">
        <f t="shared" si="57"/>
        <v>0</v>
      </c>
      <c r="I459" s="62"/>
      <c r="J459" s="62"/>
    </row>
    <row r="460" spans="1:10" ht="13.8" hidden="1" outlineLevel="2" x14ac:dyDescent="0.25">
      <c r="A460" s="21">
        <v>42050119</v>
      </c>
      <c r="B460" s="22"/>
      <c r="C460" s="22" t="s">
        <v>471</v>
      </c>
      <c r="D460" s="23">
        <v>265993.48</v>
      </c>
      <c r="E460" s="23">
        <v>370015.06</v>
      </c>
      <c r="F460" s="23">
        <v>134397</v>
      </c>
      <c r="G460" s="23">
        <v>0</v>
      </c>
      <c r="H460" s="61">
        <f t="shared" si="57"/>
        <v>50.526426437219442</v>
      </c>
      <c r="I460" s="62"/>
      <c r="J460" s="62"/>
    </row>
    <row r="461" spans="1:10" ht="13.8" hidden="1" outlineLevel="2" x14ac:dyDescent="0.25">
      <c r="A461" s="21">
        <v>42050128</v>
      </c>
      <c r="B461" s="22"/>
      <c r="C461" s="22" t="s">
        <v>472</v>
      </c>
      <c r="D461" s="23">
        <v>0</v>
      </c>
      <c r="E461" s="23">
        <v>2700</v>
      </c>
      <c r="F461" s="23">
        <v>2700</v>
      </c>
      <c r="G461" s="23">
        <v>0</v>
      </c>
      <c r="H461" s="61">
        <f t="shared" si="57"/>
        <v>0</v>
      </c>
      <c r="I461" s="62"/>
      <c r="J461" s="62"/>
    </row>
    <row r="462" spans="1:10" ht="13.8" hidden="1" outlineLevel="2" x14ac:dyDescent="0.25">
      <c r="A462" s="21">
        <v>42050129</v>
      </c>
      <c r="B462" s="22"/>
      <c r="C462" s="22" t="s">
        <v>473</v>
      </c>
      <c r="D462" s="23">
        <v>0</v>
      </c>
      <c r="E462" s="23">
        <v>0</v>
      </c>
      <c r="F462" s="23">
        <v>0</v>
      </c>
      <c r="G462" s="23">
        <v>77000</v>
      </c>
      <c r="H462" s="62"/>
      <c r="I462" s="61">
        <f>IF(F462&lt;&gt;0,G462/F462*100,)</f>
        <v>0</v>
      </c>
      <c r="J462" s="61">
        <f>IF(E462&lt;&gt;0,G462/E462*100,)</f>
        <v>0</v>
      </c>
    </row>
    <row r="463" spans="1:10" ht="13.8" outlineLevel="1" collapsed="1" x14ac:dyDescent="0.25">
      <c r="A463" s="21">
        <v>4206</v>
      </c>
      <c r="B463" s="22"/>
      <c r="C463" s="22" t="s">
        <v>474</v>
      </c>
      <c r="D463" s="23">
        <f>D464</f>
        <v>114895.16</v>
      </c>
      <c r="E463" s="23">
        <f>E464</f>
        <v>1022000</v>
      </c>
      <c r="F463" s="23">
        <f>F464</f>
        <v>500000</v>
      </c>
      <c r="G463" s="23">
        <f>G464</f>
        <v>980000</v>
      </c>
      <c r="H463" s="61">
        <f t="shared" ref="H463:H468" si="58">IF(D463&lt;&gt;0,F463/D463*100,)</f>
        <v>435.17934088781465</v>
      </c>
      <c r="I463" s="61">
        <f>IF(F463&lt;&gt;0,G463/F463*100,)</f>
        <v>196</v>
      </c>
      <c r="J463" s="61">
        <f>IF(E463&lt;&gt;0,G463/E463*100,)</f>
        <v>95.890410958904098</v>
      </c>
    </row>
    <row r="464" spans="1:10" ht="13.8" hidden="1" outlineLevel="2" x14ac:dyDescent="0.25">
      <c r="A464" s="21">
        <v>420600</v>
      </c>
      <c r="B464" s="22"/>
      <c r="C464" s="22" t="s">
        <v>475</v>
      </c>
      <c r="D464" s="23">
        <v>114895.16</v>
      </c>
      <c r="E464" s="23">
        <v>1022000</v>
      </c>
      <c r="F464" s="23">
        <v>500000</v>
      </c>
      <c r="G464" s="23">
        <v>980000</v>
      </c>
      <c r="H464" s="61">
        <f t="shared" si="58"/>
        <v>435.17934088781465</v>
      </c>
      <c r="I464" s="61">
        <f>IF(F464&lt;&gt;0,G464/F464*100,)</f>
        <v>196</v>
      </c>
      <c r="J464" s="61">
        <f>IF(E464&lt;&gt;0,G464/E464*100,)</f>
        <v>95.890410958904098</v>
      </c>
    </row>
    <row r="465" spans="1:10" ht="13.8" outlineLevel="1" collapsed="1" x14ac:dyDescent="0.25">
      <c r="A465" s="21">
        <v>4208</v>
      </c>
      <c r="B465" s="22"/>
      <c r="C465" s="22" t="s">
        <v>476</v>
      </c>
      <c r="D465" s="23">
        <f>D466+D467+D468</f>
        <v>142471.23000000001</v>
      </c>
      <c r="E465" s="23">
        <f>E466+E467+E468</f>
        <v>108446.76</v>
      </c>
      <c r="F465" s="23">
        <f>F466+F467+F468</f>
        <v>108945</v>
      </c>
      <c r="G465" s="23">
        <f>G466+G467+G468</f>
        <v>102900</v>
      </c>
      <c r="H465" s="61">
        <f t="shared" si="58"/>
        <v>76.468070079832955</v>
      </c>
      <c r="I465" s="61">
        <f>IF(F465&lt;&gt;0,G465/F465*100,)</f>
        <v>94.451328652072135</v>
      </c>
      <c r="J465" s="61">
        <f>IF(E465&lt;&gt;0,G465/E465*100,)</f>
        <v>94.885269048148615</v>
      </c>
    </row>
    <row r="466" spans="1:10" ht="13.8" hidden="1" outlineLevel="2" x14ac:dyDescent="0.25">
      <c r="A466" s="21">
        <v>42080118</v>
      </c>
      <c r="B466" s="22"/>
      <c r="C466" s="22" t="s">
        <v>477</v>
      </c>
      <c r="D466" s="23">
        <v>23990.300000000003</v>
      </c>
      <c r="E466" s="23">
        <v>23542.62</v>
      </c>
      <c r="F466" s="23">
        <v>23945</v>
      </c>
      <c r="G466" s="23">
        <v>65900</v>
      </c>
      <c r="H466" s="61">
        <f t="shared" si="58"/>
        <v>99.811173682696747</v>
      </c>
      <c r="I466" s="61">
        <f>IF(F466&lt;&gt;0,G466/F466*100,)</f>
        <v>275.21403215702651</v>
      </c>
      <c r="J466" s="61">
        <f>IF(E466&lt;&gt;0,G466/E466*100,)</f>
        <v>279.9178681047394</v>
      </c>
    </row>
    <row r="467" spans="1:10" ht="13.8" hidden="1" outlineLevel="2" x14ac:dyDescent="0.25">
      <c r="A467" s="21">
        <v>420804</v>
      </c>
      <c r="B467" s="22"/>
      <c r="C467" s="22" t="s">
        <v>478</v>
      </c>
      <c r="D467" s="23">
        <v>0</v>
      </c>
      <c r="E467" s="23">
        <v>20000</v>
      </c>
      <c r="F467" s="23">
        <v>20000</v>
      </c>
      <c r="G467" s="23">
        <v>0</v>
      </c>
      <c r="H467" s="61">
        <f t="shared" si="58"/>
        <v>0</v>
      </c>
      <c r="I467" s="62"/>
      <c r="J467" s="62"/>
    </row>
    <row r="468" spans="1:10" ht="13.8" hidden="1" outlineLevel="2" x14ac:dyDescent="0.25">
      <c r="A468" s="21">
        <v>42080424</v>
      </c>
      <c r="B468" s="22"/>
      <c r="C468" s="22" t="s">
        <v>479</v>
      </c>
      <c r="D468" s="23">
        <v>118480.93000000001</v>
      </c>
      <c r="E468" s="23">
        <v>64904.14</v>
      </c>
      <c r="F468" s="23">
        <v>65000</v>
      </c>
      <c r="G468" s="23">
        <v>37000</v>
      </c>
      <c r="H468" s="61">
        <f t="shared" si="58"/>
        <v>54.861149384968535</v>
      </c>
      <c r="I468" s="61">
        <f>IF(F468&lt;&gt;0,G468/F468*100,)</f>
        <v>56.92307692307692</v>
      </c>
      <c r="J468" s="61">
        <f>IF(E468&lt;&gt;0,G468/E468*100,)</f>
        <v>57.007149312817326</v>
      </c>
    </row>
    <row r="469" spans="1:10" ht="13.8" outlineLevel="1" collapsed="1" x14ac:dyDescent="0.25">
      <c r="A469" s="21"/>
      <c r="B469" s="22"/>
      <c r="C469" s="22"/>
      <c r="D469" s="23"/>
      <c r="E469" s="23"/>
      <c r="F469" s="23"/>
      <c r="G469" s="23"/>
      <c r="H469" s="62"/>
      <c r="I469" s="62"/>
      <c r="J469" s="62"/>
    </row>
    <row r="470" spans="1:10" ht="15.6" x14ac:dyDescent="0.25">
      <c r="A470" s="40">
        <v>43</v>
      </c>
      <c r="B470" s="41"/>
      <c r="C470" s="41" t="s">
        <v>48</v>
      </c>
      <c r="D470" s="42">
        <f>D471+D472+D480</f>
        <v>88442.66</v>
      </c>
      <c r="E470" s="42">
        <f>E471+E472+E480</f>
        <v>61351.630000000005</v>
      </c>
      <c r="F470" s="42">
        <f>F471+F472+F480</f>
        <v>44660.56</v>
      </c>
      <c r="G470" s="42">
        <f>G471+G472+G480</f>
        <v>57269</v>
      </c>
      <c r="H470" s="60">
        <f>IF(D470&lt;&gt;0,F470/D470*100,)</f>
        <v>50.496626854054362</v>
      </c>
      <c r="I470" s="60">
        <f>IF(F470&lt;&gt;0,G470/F470*100,)</f>
        <v>128.23171048459761</v>
      </c>
      <c r="J470" s="60">
        <f>IF(E470&lt;&gt;0,G470/E470*100,)</f>
        <v>93.345523175178883</v>
      </c>
    </row>
    <row r="471" spans="1:10" s="55" customFormat="1" ht="13.8" x14ac:dyDescent="0.25">
      <c r="A471" s="56">
        <v>430</v>
      </c>
      <c r="B471" s="57"/>
      <c r="C471" s="57" t="s">
        <v>78</v>
      </c>
      <c r="D471" s="58"/>
      <c r="E471" s="58"/>
      <c r="F471" s="58"/>
      <c r="G471" s="58"/>
      <c r="H471" s="68"/>
      <c r="I471" s="68"/>
      <c r="J471" s="68"/>
    </row>
    <row r="472" spans="1:10" s="55" customFormat="1" ht="13.8" x14ac:dyDescent="0.25">
      <c r="A472" s="56">
        <v>431</v>
      </c>
      <c r="B472" s="57"/>
      <c r="C472" s="57" t="s">
        <v>76</v>
      </c>
      <c r="D472" s="58">
        <f>D473+D476</f>
        <v>57159.51</v>
      </c>
      <c r="E472" s="58">
        <f>E473+E476</f>
        <v>30978.29</v>
      </c>
      <c r="F472" s="58">
        <f>F473+F476</f>
        <v>28300.559999999998</v>
      </c>
      <c r="G472" s="58">
        <f>G473+G476</f>
        <v>14000</v>
      </c>
      <c r="H472" s="69">
        <f t="shared" ref="H472:H478" si="59">IF(D472&lt;&gt;0,F472/D472*100,)</f>
        <v>49.51155109622178</v>
      </c>
      <c r="I472" s="69">
        <f>IF(F472&lt;&gt;0,G472/F472*100,)</f>
        <v>49.468985772719698</v>
      </c>
      <c r="J472" s="69">
        <f>IF(E472&lt;&gt;0,G472/E472*100,)</f>
        <v>45.192939958919617</v>
      </c>
    </row>
    <row r="473" spans="1:10" s="55" customFormat="1" ht="13.8" outlineLevel="1" x14ac:dyDescent="0.25">
      <c r="A473" s="56">
        <v>4310</v>
      </c>
      <c r="B473" s="57"/>
      <c r="C473" s="57" t="s">
        <v>480</v>
      </c>
      <c r="D473" s="58">
        <f>D474+D475</f>
        <v>23025.510000000002</v>
      </c>
      <c r="E473" s="58">
        <f>E474+E475</f>
        <v>24000</v>
      </c>
      <c r="F473" s="58">
        <f>F474+F475</f>
        <v>24000</v>
      </c>
      <c r="G473" s="58">
        <f>G474+G475</f>
        <v>12000</v>
      </c>
      <c r="H473" s="69">
        <f t="shared" si="59"/>
        <v>104.23221896062236</v>
      </c>
      <c r="I473" s="69">
        <f>IF(F473&lt;&gt;0,G473/F473*100,)</f>
        <v>50</v>
      </c>
      <c r="J473" s="69">
        <f>IF(E473&lt;&gt;0,G473/E473*100,)</f>
        <v>50</v>
      </c>
    </row>
    <row r="474" spans="1:10" s="55" customFormat="1" ht="13.8" hidden="1" outlineLevel="2" x14ac:dyDescent="0.25">
      <c r="A474" s="56">
        <v>431000</v>
      </c>
      <c r="B474" s="57"/>
      <c r="C474" s="57" t="s">
        <v>481</v>
      </c>
      <c r="D474" s="58">
        <v>13025.51</v>
      </c>
      <c r="E474" s="58">
        <v>12000</v>
      </c>
      <c r="F474" s="58">
        <v>12000</v>
      </c>
      <c r="G474" s="58">
        <v>12000</v>
      </c>
      <c r="H474" s="69">
        <f t="shared" si="59"/>
        <v>92.126910961643731</v>
      </c>
      <c r="I474" s="69">
        <f>IF(F474&lt;&gt;0,G474/F474*100,)</f>
        <v>100</v>
      </c>
      <c r="J474" s="69">
        <f>IF(E474&lt;&gt;0,G474/E474*100,)</f>
        <v>100</v>
      </c>
    </row>
    <row r="475" spans="1:10" s="55" customFormat="1" ht="13.8" hidden="1" outlineLevel="2" x14ac:dyDescent="0.25">
      <c r="A475" s="56">
        <v>43100000</v>
      </c>
      <c r="B475" s="57"/>
      <c r="C475" s="57" t="s">
        <v>482</v>
      </c>
      <c r="D475" s="58">
        <v>10000</v>
      </c>
      <c r="E475" s="58">
        <v>12000</v>
      </c>
      <c r="F475" s="58">
        <v>12000</v>
      </c>
      <c r="G475" s="58">
        <v>0</v>
      </c>
      <c r="H475" s="69">
        <f t="shared" si="59"/>
        <v>120</v>
      </c>
      <c r="I475" s="68"/>
      <c r="J475" s="68"/>
    </row>
    <row r="476" spans="1:10" s="55" customFormat="1" ht="13.8" outlineLevel="1" collapsed="1" x14ac:dyDescent="0.25">
      <c r="A476" s="56">
        <v>4311</v>
      </c>
      <c r="B476" s="57"/>
      <c r="C476" s="57" t="s">
        <v>483</v>
      </c>
      <c r="D476" s="58">
        <f>D477+D478</f>
        <v>34134</v>
      </c>
      <c r="E476" s="58">
        <f>E477+E478</f>
        <v>6978.29</v>
      </c>
      <c r="F476" s="58">
        <f>F477+F478</f>
        <v>4300.5599999999995</v>
      </c>
      <c r="G476" s="58">
        <f>G477+G478</f>
        <v>2000</v>
      </c>
      <c r="H476" s="69">
        <f t="shared" si="59"/>
        <v>12.599050799789065</v>
      </c>
      <c r="I476" s="69">
        <f>IF(F476&lt;&gt;0,G476/F476*100,)</f>
        <v>46.505571367449825</v>
      </c>
      <c r="J476" s="69">
        <f>IF(E476&lt;&gt;0,G476/E476*100,)</f>
        <v>28.660316495875065</v>
      </c>
    </row>
    <row r="477" spans="1:10" s="55" customFormat="1" ht="13.8" hidden="1" outlineLevel="2" x14ac:dyDescent="0.25">
      <c r="A477" s="56">
        <v>43110001</v>
      </c>
      <c r="B477" s="57"/>
      <c r="C477" s="57" t="s">
        <v>484</v>
      </c>
      <c r="D477" s="58">
        <v>0</v>
      </c>
      <c r="E477" s="58">
        <v>2978.29</v>
      </c>
      <c r="F477" s="58">
        <v>3000</v>
      </c>
      <c r="G477" s="58">
        <v>0</v>
      </c>
      <c r="H477" s="69">
        <f t="shared" si="59"/>
        <v>0</v>
      </c>
      <c r="I477" s="68"/>
      <c r="J477" s="68"/>
    </row>
    <row r="478" spans="1:10" s="55" customFormat="1" ht="13.8" hidden="1" outlineLevel="2" x14ac:dyDescent="0.25">
      <c r="A478" s="56">
        <v>43110003</v>
      </c>
      <c r="B478" s="57"/>
      <c r="C478" s="57" t="s">
        <v>485</v>
      </c>
      <c r="D478" s="58">
        <v>34134</v>
      </c>
      <c r="E478" s="58">
        <v>4000</v>
      </c>
      <c r="F478" s="58">
        <v>1300.56</v>
      </c>
      <c r="G478" s="58">
        <v>2000</v>
      </c>
      <c r="H478" s="69">
        <f t="shared" si="59"/>
        <v>3.8101599578133234</v>
      </c>
      <c r="I478" s="69">
        <f>IF(F478&lt;&gt;0,G478/F478*100,)</f>
        <v>153.77991019253244</v>
      </c>
      <c r="J478" s="69">
        <f>IF(E478&lt;&gt;0,G478/E478*100,)</f>
        <v>50</v>
      </c>
    </row>
    <row r="479" spans="1:10" s="55" customFormat="1" ht="13.8" outlineLevel="1" collapsed="1" x14ac:dyDescent="0.25">
      <c r="A479" s="56"/>
      <c r="B479" s="57"/>
      <c r="C479" s="57"/>
      <c r="D479" s="58"/>
      <c r="E479" s="58"/>
      <c r="F479" s="58"/>
      <c r="G479" s="58"/>
      <c r="H479" s="68"/>
      <c r="I479" s="68"/>
      <c r="J479" s="68"/>
    </row>
    <row r="480" spans="1:10" ht="13.8" x14ac:dyDescent="0.25">
      <c r="A480" s="21">
        <v>432</v>
      </c>
      <c r="B480" s="22"/>
      <c r="C480" s="22" t="s">
        <v>77</v>
      </c>
      <c r="D480" s="23">
        <f>D481</f>
        <v>31283.15</v>
      </c>
      <c r="E480" s="23">
        <f>E481</f>
        <v>30373.34</v>
      </c>
      <c r="F480" s="23">
        <f>F481</f>
        <v>16360</v>
      </c>
      <c r="G480" s="23">
        <f>G481</f>
        <v>43269</v>
      </c>
      <c r="H480" s="61">
        <f>IF(D480&lt;&gt;0,F480/D480*100,)</f>
        <v>52.296523847502563</v>
      </c>
      <c r="I480" s="61">
        <f>IF(F480&lt;&gt;0,G480/F480*100,)</f>
        <v>264.48044009779949</v>
      </c>
      <c r="J480" s="61">
        <f>IF(E480&lt;&gt;0,G480/E480*100,)</f>
        <v>142.45716802959438</v>
      </c>
    </row>
    <row r="481" spans="1:10" ht="13.8" outlineLevel="1" x14ac:dyDescent="0.25">
      <c r="A481" s="21">
        <v>4323</v>
      </c>
      <c r="B481" s="22"/>
      <c r="C481" s="22" t="s">
        <v>486</v>
      </c>
      <c r="D481" s="23">
        <f>D482+D483+D484+D485+D486</f>
        <v>31283.15</v>
      </c>
      <c r="E481" s="23">
        <f>E482+E483+E484+E485+E486</f>
        <v>30373.34</v>
      </c>
      <c r="F481" s="23">
        <f>F482+F483+F484+F485+F486</f>
        <v>16360</v>
      </c>
      <c r="G481" s="23">
        <f>G482+G483+G484+G485+G486</f>
        <v>43269</v>
      </c>
      <c r="H481" s="61">
        <f>IF(D481&lt;&gt;0,F481/D481*100,)</f>
        <v>52.296523847502563</v>
      </c>
      <c r="I481" s="61">
        <f>IF(F481&lt;&gt;0,G481/F481*100,)</f>
        <v>264.48044009779949</v>
      </c>
      <c r="J481" s="61">
        <f>IF(E481&lt;&gt;0,G481/E481*100,)</f>
        <v>142.45716802959438</v>
      </c>
    </row>
    <row r="482" spans="1:10" ht="13.8" hidden="1" outlineLevel="2" x14ac:dyDescent="0.25">
      <c r="A482" s="21">
        <v>432300</v>
      </c>
      <c r="B482" s="22"/>
      <c r="C482" s="22" t="s">
        <v>487</v>
      </c>
      <c r="D482" s="23">
        <v>10009.279999999999</v>
      </c>
      <c r="E482" s="23">
        <v>5850</v>
      </c>
      <c r="F482" s="23">
        <v>4360</v>
      </c>
      <c r="G482" s="23">
        <v>0</v>
      </c>
      <c r="H482" s="61">
        <f>IF(D482&lt;&gt;0,F482/D482*100,)</f>
        <v>43.559576712810518</v>
      </c>
      <c r="I482" s="62"/>
      <c r="J482" s="62"/>
    </row>
    <row r="483" spans="1:10" ht="13.8" hidden="1" outlineLevel="2" x14ac:dyDescent="0.25">
      <c r="A483" s="21">
        <v>43230000</v>
      </c>
      <c r="B483" s="22"/>
      <c r="C483" s="22" t="s">
        <v>488</v>
      </c>
      <c r="D483" s="23">
        <v>8763.19</v>
      </c>
      <c r="E483" s="23">
        <v>21023.34</v>
      </c>
      <c r="F483" s="23">
        <v>10000</v>
      </c>
      <c r="G483" s="23">
        <v>30000</v>
      </c>
      <c r="H483" s="61">
        <f>IF(D483&lt;&gt;0,F483/D483*100,)</f>
        <v>114.1136960399124</v>
      </c>
      <c r="I483" s="61">
        <f>IF(F483&lt;&gt;0,G483/F483*100,)</f>
        <v>300</v>
      </c>
      <c r="J483" s="61">
        <f>IF(E483&lt;&gt;0,G483/E483*100,)</f>
        <v>142.69854361866382</v>
      </c>
    </row>
    <row r="484" spans="1:10" ht="13.8" hidden="1" outlineLevel="2" x14ac:dyDescent="0.25">
      <c r="A484" s="21">
        <v>43230002</v>
      </c>
      <c r="B484" s="22"/>
      <c r="C484" s="22" t="s">
        <v>489</v>
      </c>
      <c r="D484" s="23">
        <v>3936.96</v>
      </c>
      <c r="E484" s="23">
        <v>0</v>
      </c>
      <c r="F484" s="23">
        <v>0</v>
      </c>
      <c r="G484" s="23">
        <v>0</v>
      </c>
      <c r="H484" s="62"/>
      <c r="I484" s="62"/>
      <c r="J484" s="62"/>
    </row>
    <row r="485" spans="1:10" ht="13.8" hidden="1" outlineLevel="2" x14ac:dyDescent="0.25">
      <c r="A485" s="21">
        <v>43230004</v>
      </c>
      <c r="B485" s="22"/>
      <c r="C485" s="22" t="s">
        <v>490</v>
      </c>
      <c r="D485" s="23">
        <v>8573.7199999999993</v>
      </c>
      <c r="E485" s="23">
        <v>3500</v>
      </c>
      <c r="F485" s="23">
        <v>2000</v>
      </c>
      <c r="G485" s="23">
        <v>7800</v>
      </c>
      <c r="H485" s="61">
        <f>IF(D485&lt;&gt;0,F485/D485*100,)</f>
        <v>23.327097222675807</v>
      </c>
      <c r="I485" s="61">
        <f>IF(F485&lt;&gt;0,G485/F485*100,)</f>
        <v>390</v>
      </c>
      <c r="J485" s="61">
        <f>IF(E485&lt;&gt;0,G485/E485*100,)</f>
        <v>222.85714285714286</v>
      </c>
    </row>
    <row r="486" spans="1:10" ht="13.8" hidden="1" outlineLevel="2" x14ac:dyDescent="0.25">
      <c r="A486" s="21">
        <v>43230006</v>
      </c>
      <c r="B486" s="22"/>
      <c r="C486" s="22" t="s">
        <v>491</v>
      </c>
      <c r="D486" s="23">
        <v>0</v>
      </c>
      <c r="E486" s="23">
        <v>0</v>
      </c>
      <c r="F486" s="23">
        <v>0</v>
      </c>
      <c r="G486" s="23">
        <v>5469</v>
      </c>
      <c r="H486" s="62"/>
      <c r="I486" s="61">
        <f>IF(F486&lt;&gt;0,G486/F486*100,)</f>
        <v>0</v>
      </c>
      <c r="J486" s="61">
        <f>IF(E486&lt;&gt;0,G486/E486*100,)</f>
        <v>0</v>
      </c>
    </row>
    <row r="487" spans="1:10" ht="13.8" outlineLevel="1" collapsed="1" x14ac:dyDescent="0.25">
      <c r="A487" s="21"/>
      <c r="B487" s="22"/>
      <c r="C487" s="22"/>
      <c r="D487" s="23"/>
      <c r="E487" s="23"/>
      <c r="F487" s="23"/>
      <c r="G487" s="23"/>
      <c r="H487" s="62"/>
      <c r="I487" s="62"/>
      <c r="J487" s="62"/>
    </row>
    <row r="488" spans="1:10" ht="52.2" x14ac:dyDescent="0.25">
      <c r="A488" s="16"/>
      <c r="B488" s="44" t="s">
        <v>2</v>
      </c>
      <c r="C488" s="30" t="s">
        <v>75</v>
      </c>
      <c r="D488" s="43">
        <f>+D11-D150</f>
        <v>326679.18999999855</v>
      </c>
      <c r="E488" s="43">
        <f>+E11-E150</f>
        <v>-1497562.3800000008</v>
      </c>
      <c r="F488" s="43">
        <f>+F11-F150</f>
        <v>-379674.32999999914</v>
      </c>
      <c r="G488" s="43">
        <f>+G11-G150</f>
        <v>-1253725</v>
      </c>
      <c r="H488" s="65">
        <f>IF(D488&lt;&gt;0,F488/D488*100,)</f>
        <v>-116.22238012773352</v>
      </c>
      <c r="I488" s="65">
        <f>IF(F488&lt;&gt;0,G488/F488*100,)</f>
        <v>330.21063077927943</v>
      </c>
      <c r="J488" s="65">
        <f>IF(E488&lt;&gt;0,G488/E488*100,)</f>
        <v>83.717714650390676</v>
      </c>
    </row>
    <row r="489" spans="1:10" ht="21" x14ac:dyDescent="0.25">
      <c r="A489" s="2" t="s">
        <v>49</v>
      </c>
      <c r="B489" s="3"/>
      <c r="C489" s="3"/>
      <c r="D489" s="14"/>
      <c r="E489" s="14"/>
      <c r="F489" s="14"/>
      <c r="G489" s="14"/>
      <c r="H489" s="70"/>
      <c r="I489" s="70"/>
      <c r="J489" s="70"/>
    </row>
    <row r="490" spans="1:10" ht="34.799999999999997" x14ac:dyDescent="0.25">
      <c r="A490" s="40">
        <v>75</v>
      </c>
      <c r="B490" s="45" t="s">
        <v>3</v>
      </c>
      <c r="C490" s="46" t="s">
        <v>50</v>
      </c>
      <c r="D490" s="42">
        <f>+D491+D495</f>
        <v>6169.17</v>
      </c>
      <c r="E490" s="42">
        <f>+E491+E495</f>
        <v>4500</v>
      </c>
      <c r="F490" s="42">
        <f>+F491+F495</f>
        <v>6502.01</v>
      </c>
      <c r="G490" s="42">
        <f>+G491+G495</f>
        <v>6000</v>
      </c>
      <c r="H490" s="60">
        <f>IF(D490&lt;&gt;0,F490/D490*100,)</f>
        <v>105.39521523965136</v>
      </c>
      <c r="I490" s="60">
        <f>IF(F490&lt;&gt;0,G490/F490*100,)</f>
        <v>92.279156753065578</v>
      </c>
      <c r="J490" s="60">
        <f>IF(E490&lt;&gt;0,G490/E490*100,)</f>
        <v>133.33333333333331</v>
      </c>
    </row>
    <row r="491" spans="1:10" ht="13.8" x14ac:dyDescent="0.25">
      <c r="A491" s="21">
        <v>750</v>
      </c>
      <c r="B491" s="22"/>
      <c r="C491" s="22" t="s">
        <v>51</v>
      </c>
      <c r="D491" s="23">
        <f t="shared" ref="D491:G492" si="60">D492</f>
        <v>6169.17</v>
      </c>
      <c r="E491" s="23">
        <f t="shared" si="60"/>
        <v>4500</v>
      </c>
      <c r="F491" s="23">
        <f t="shared" si="60"/>
        <v>6502.01</v>
      </c>
      <c r="G491" s="23">
        <f t="shared" si="60"/>
        <v>6000</v>
      </c>
      <c r="H491" s="61">
        <f>IF(D491&lt;&gt;0,F491/D491*100,)</f>
        <v>105.39521523965136</v>
      </c>
      <c r="I491" s="61">
        <f>IF(F491&lt;&gt;0,G491/F491*100,)</f>
        <v>92.279156753065578</v>
      </c>
      <c r="J491" s="61">
        <f>IF(E491&lt;&gt;0,G491/E491*100,)</f>
        <v>133.33333333333331</v>
      </c>
    </row>
    <row r="492" spans="1:10" ht="13.8" outlineLevel="1" x14ac:dyDescent="0.25">
      <c r="A492" s="21">
        <v>7500</v>
      </c>
      <c r="B492" s="22"/>
      <c r="C492" s="22" t="s">
        <v>186</v>
      </c>
      <c r="D492" s="23">
        <f t="shared" si="60"/>
        <v>6169.17</v>
      </c>
      <c r="E492" s="23">
        <f t="shared" si="60"/>
        <v>4500</v>
      </c>
      <c r="F492" s="23">
        <f t="shared" si="60"/>
        <v>6502.01</v>
      </c>
      <c r="G492" s="23">
        <f t="shared" si="60"/>
        <v>6000</v>
      </c>
      <c r="H492" s="61">
        <f>IF(D492&lt;&gt;0,F492/D492*100,)</f>
        <v>105.39521523965136</v>
      </c>
      <c r="I492" s="61">
        <f>IF(F492&lt;&gt;0,G492/F492*100,)</f>
        <v>92.279156753065578</v>
      </c>
      <c r="J492" s="61">
        <f>IF(E492&lt;&gt;0,G492/E492*100,)</f>
        <v>133.33333333333331</v>
      </c>
    </row>
    <row r="493" spans="1:10" ht="13.8" hidden="1" outlineLevel="2" x14ac:dyDescent="0.25">
      <c r="A493" s="21">
        <v>750001</v>
      </c>
      <c r="B493" s="22"/>
      <c r="C493" s="22" t="s">
        <v>187</v>
      </c>
      <c r="D493" s="23">
        <v>6169.17</v>
      </c>
      <c r="E493" s="23">
        <v>4500</v>
      </c>
      <c r="F493" s="23">
        <v>6502.01</v>
      </c>
      <c r="G493" s="23">
        <v>6000</v>
      </c>
      <c r="H493" s="61">
        <f>IF(D493&lt;&gt;0,F493/D493*100,)</f>
        <v>105.39521523965136</v>
      </c>
      <c r="I493" s="61">
        <f>IF(F493&lt;&gt;0,G493/F493*100,)</f>
        <v>92.279156753065578</v>
      </c>
      <c r="J493" s="61">
        <f>IF(E493&lt;&gt;0,G493/E493*100,)</f>
        <v>133.33333333333331</v>
      </c>
    </row>
    <row r="494" spans="1:10" ht="13.8" outlineLevel="1" collapsed="1" x14ac:dyDescent="0.25">
      <c r="A494" s="21"/>
      <c r="B494" s="22"/>
      <c r="C494" s="22"/>
      <c r="D494" s="23"/>
      <c r="E494" s="23"/>
      <c r="F494" s="23"/>
      <c r="G494" s="23"/>
      <c r="H494" s="62"/>
      <c r="I494" s="62"/>
      <c r="J494" s="62"/>
    </row>
    <row r="495" spans="1:10" ht="13.8" x14ac:dyDescent="0.25">
      <c r="A495" s="21">
        <v>751</v>
      </c>
      <c r="B495" s="22"/>
      <c r="C495" s="22" t="s">
        <v>52</v>
      </c>
      <c r="D495" s="23"/>
      <c r="E495" s="23"/>
      <c r="F495" s="23"/>
      <c r="G495" s="23"/>
      <c r="H495" s="62"/>
      <c r="I495" s="62"/>
      <c r="J495" s="62"/>
    </row>
    <row r="496" spans="1:10" ht="34.799999999999997" x14ac:dyDescent="0.25">
      <c r="A496" s="47" t="s">
        <v>53</v>
      </c>
      <c r="B496" s="45" t="s">
        <v>54</v>
      </c>
      <c r="C496" s="46" t="s">
        <v>55</v>
      </c>
      <c r="D496" s="42">
        <f>+D497+D498</f>
        <v>0</v>
      </c>
      <c r="E496" s="42">
        <f>+E497+E498</f>
        <v>0</v>
      </c>
      <c r="F496" s="42">
        <f>+F497+F498</f>
        <v>0</v>
      </c>
      <c r="G496" s="42">
        <f>+G497+G498</f>
        <v>0</v>
      </c>
      <c r="H496" s="63"/>
      <c r="I496" s="63"/>
      <c r="J496" s="63"/>
    </row>
    <row r="497" spans="1:10" ht="13.8" x14ac:dyDescent="0.25">
      <c r="A497" s="21">
        <v>440</v>
      </c>
      <c r="B497" s="22"/>
      <c r="C497" s="22" t="s">
        <v>56</v>
      </c>
      <c r="D497" s="23"/>
      <c r="E497" s="23"/>
      <c r="F497" s="23"/>
      <c r="G497" s="23"/>
      <c r="H497" s="62"/>
      <c r="I497" s="62"/>
      <c r="J497" s="62"/>
    </row>
    <row r="498" spans="1:10" ht="13.8" x14ac:dyDescent="0.25">
      <c r="A498" s="21">
        <v>441</v>
      </c>
      <c r="B498" s="22"/>
      <c r="C498" s="22" t="s">
        <v>57</v>
      </c>
      <c r="D498" s="23"/>
      <c r="E498" s="23"/>
      <c r="F498" s="23"/>
      <c r="G498" s="23"/>
      <c r="H498" s="62"/>
      <c r="I498" s="62"/>
      <c r="J498" s="62"/>
    </row>
    <row r="499" spans="1:10" ht="52.2" x14ac:dyDescent="0.25">
      <c r="A499" s="16" t="s">
        <v>17</v>
      </c>
      <c r="B499" s="44" t="s">
        <v>58</v>
      </c>
      <c r="C499" s="30" t="s">
        <v>59</v>
      </c>
      <c r="D499" s="43">
        <f>+D490-D496</f>
        <v>6169.17</v>
      </c>
      <c r="E499" s="43">
        <f>+E490-E496</f>
        <v>4500</v>
      </c>
      <c r="F499" s="43">
        <f>+F490-F496</f>
        <v>6502.01</v>
      </c>
      <c r="G499" s="43">
        <f>+G490-G496</f>
        <v>6000</v>
      </c>
      <c r="H499" s="65">
        <f>IF(D499&lt;&gt;0,F499/D499*100,)</f>
        <v>105.39521523965136</v>
      </c>
      <c r="I499" s="65">
        <f>IF(F499&lt;&gt;0,G499/F499*100,)</f>
        <v>92.279156753065578</v>
      </c>
      <c r="J499" s="65">
        <f>IF(E499&lt;&gt;0,G499/E499*100,)</f>
        <v>133.33333333333331</v>
      </c>
    </row>
    <row r="500" spans="1:10" ht="69.599999999999994" x14ac:dyDescent="0.25">
      <c r="A500" s="16" t="s">
        <v>17</v>
      </c>
      <c r="B500" s="44" t="s">
        <v>60</v>
      </c>
      <c r="C500" s="30" t="s">
        <v>61</v>
      </c>
      <c r="D500" s="43">
        <f>+D488+D499</f>
        <v>332848.35999999853</v>
      </c>
      <c r="E500" s="43">
        <f>+E488+E499</f>
        <v>-1493062.3800000008</v>
      </c>
      <c r="F500" s="43">
        <f>+F488+F499</f>
        <v>-373172.31999999913</v>
      </c>
      <c r="G500" s="43">
        <f>+G488+G499</f>
        <v>-1247725</v>
      </c>
      <c r="H500" s="65">
        <f>IF(D500&lt;&gt;0,F500/D500*100,)</f>
        <v>-112.11481408530923</v>
      </c>
      <c r="I500" s="65">
        <f>IF(F500&lt;&gt;0,G500/F500*100,)</f>
        <v>334.35625664840387</v>
      </c>
      <c r="J500" s="65">
        <f>IF(E500&lt;&gt;0,G500/E500*100,)</f>
        <v>83.568176166892599</v>
      </c>
    </row>
    <row r="501" spans="1:10" ht="21" x14ac:dyDescent="0.25">
      <c r="A501" s="2" t="s">
        <v>62</v>
      </c>
      <c r="B501" s="3"/>
      <c r="C501" s="3"/>
      <c r="D501" s="14"/>
      <c r="E501" s="14"/>
      <c r="F501" s="14"/>
      <c r="G501" s="14"/>
      <c r="H501" s="70"/>
      <c r="I501" s="70"/>
      <c r="J501" s="70"/>
    </row>
    <row r="502" spans="1:10" ht="17.399999999999999" x14ac:dyDescent="0.25">
      <c r="A502" s="48">
        <v>50</v>
      </c>
      <c r="B502" s="49" t="s">
        <v>63</v>
      </c>
      <c r="C502" s="49" t="s">
        <v>64</v>
      </c>
      <c r="D502" s="42">
        <f>+D503</f>
        <v>0</v>
      </c>
      <c r="E502" s="42">
        <f>+E503</f>
        <v>0</v>
      </c>
      <c r="F502" s="42">
        <f>+F503</f>
        <v>0</v>
      </c>
      <c r="G502" s="42">
        <f>+G503</f>
        <v>0</v>
      </c>
      <c r="H502" s="63"/>
      <c r="I502" s="63"/>
      <c r="J502" s="63"/>
    </row>
    <row r="503" spans="1:10" ht="13.8" x14ac:dyDescent="0.25">
      <c r="A503" s="21">
        <v>500</v>
      </c>
      <c r="B503" s="22"/>
      <c r="C503" s="22" t="s">
        <v>65</v>
      </c>
      <c r="D503" s="23"/>
      <c r="E503" s="23"/>
      <c r="F503" s="23"/>
      <c r="G503" s="23"/>
      <c r="H503" s="62"/>
      <c r="I503" s="62"/>
      <c r="J503" s="62"/>
    </row>
    <row r="504" spans="1:10" ht="17.399999999999999" x14ac:dyDescent="0.25">
      <c r="A504" s="48">
        <v>55</v>
      </c>
      <c r="B504" s="45" t="s">
        <v>66</v>
      </c>
      <c r="C504" s="49" t="s">
        <v>67</v>
      </c>
      <c r="D504" s="42">
        <f>+D505</f>
        <v>0</v>
      </c>
      <c r="E504" s="42">
        <f>+E505</f>
        <v>0</v>
      </c>
      <c r="F504" s="42">
        <f>+F505</f>
        <v>0</v>
      </c>
      <c r="G504" s="42">
        <f>+G505</f>
        <v>0</v>
      </c>
      <c r="H504" s="63"/>
      <c r="I504" s="63"/>
      <c r="J504" s="63"/>
    </row>
    <row r="505" spans="1:10" ht="13.8" x14ac:dyDescent="0.25">
      <c r="A505" s="21">
        <v>550</v>
      </c>
      <c r="B505" s="22"/>
      <c r="C505" s="22" t="s">
        <v>68</v>
      </c>
      <c r="D505" s="23">
        <f t="shared" ref="D505:G506" si="61">D506</f>
        <v>0</v>
      </c>
      <c r="E505" s="23">
        <f t="shared" si="61"/>
        <v>0</v>
      </c>
      <c r="F505" s="23">
        <f t="shared" si="61"/>
        <v>0</v>
      </c>
      <c r="G505" s="23">
        <f t="shared" si="61"/>
        <v>0</v>
      </c>
      <c r="H505" s="62"/>
      <c r="I505" s="62"/>
      <c r="J505" s="62"/>
    </row>
    <row r="506" spans="1:10" ht="13.8" outlineLevel="1" x14ac:dyDescent="0.25">
      <c r="A506" s="21">
        <v>5501</v>
      </c>
      <c r="B506" s="22"/>
      <c r="C506" s="22" t="s">
        <v>492</v>
      </c>
      <c r="D506" s="23">
        <f t="shared" si="61"/>
        <v>0</v>
      </c>
      <c r="E506" s="23">
        <f t="shared" si="61"/>
        <v>0</v>
      </c>
      <c r="F506" s="23">
        <f t="shared" si="61"/>
        <v>0</v>
      </c>
      <c r="G506" s="23">
        <f t="shared" si="61"/>
        <v>0</v>
      </c>
      <c r="H506" s="62"/>
      <c r="I506" s="62"/>
      <c r="J506" s="62"/>
    </row>
    <row r="507" spans="1:10" ht="13.8" hidden="1" outlineLevel="2" x14ac:dyDescent="0.25">
      <c r="A507" s="21">
        <v>550101</v>
      </c>
      <c r="B507" s="22"/>
      <c r="C507" s="22" t="s">
        <v>493</v>
      </c>
      <c r="D507" s="23">
        <v>0</v>
      </c>
      <c r="E507" s="23">
        <v>0</v>
      </c>
      <c r="F507" s="23">
        <v>0</v>
      </c>
      <c r="G507" s="23">
        <v>0</v>
      </c>
      <c r="H507" s="62"/>
      <c r="I507" s="62"/>
      <c r="J507" s="62"/>
    </row>
    <row r="508" spans="1:10" ht="13.8" outlineLevel="1" collapsed="1" x14ac:dyDescent="0.25">
      <c r="A508" s="21"/>
      <c r="B508" s="22"/>
      <c r="C508" s="22"/>
      <c r="D508" s="23"/>
      <c r="E508" s="23"/>
      <c r="F508" s="23"/>
      <c r="G508" s="23"/>
      <c r="H508" s="62"/>
      <c r="I508" s="62"/>
      <c r="J508" s="62"/>
    </row>
    <row r="509" spans="1:10" ht="17.399999999999999" x14ac:dyDescent="0.25">
      <c r="A509" s="16" t="s">
        <v>17</v>
      </c>
      <c r="B509" s="44" t="s">
        <v>69</v>
      </c>
      <c r="C509" s="27" t="s">
        <v>70</v>
      </c>
      <c r="D509" s="43">
        <f>+D502-D504</f>
        <v>0</v>
      </c>
      <c r="E509" s="43">
        <f>+E502-E504</f>
        <v>0</v>
      </c>
      <c r="F509" s="43">
        <f>+F502-F504</f>
        <v>0</v>
      </c>
      <c r="G509" s="43">
        <f>+G502-G504</f>
        <v>0</v>
      </c>
      <c r="H509" s="71"/>
      <c r="I509" s="71"/>
      <c r="J509" s="71"/>
    </row>
    <row r="510" spans="1:10" ht="52.2" x14ac:dyDescent="0.25">
      <c r="A510" s="16" t="s">
        <v>17</v>
      </c>
      <c r="B510" s="44" t="s">
        <v>71</v>
      </c>
      <c r="C510" s="30" t="s">
        <v>72</v>
      </c>
      <c r="D510" s="50">
        <f>+D488+D499+D509</f>
        <v>332848.35999999853</v>
      </c>
      <c r="E510" s="50">
        <f>+E488+E499+E509</f>
        <v>-1493062.3800000008</v>
      </c>
      <c r="F510" s="50">
        <f>+F488+F499+F509</f>
        <v>-373172.31999999913</v>
      </c>
      <c r="G510" s="50">
        <f>+G488+G499+G509</f>
        <v>-1247725</v>
      </c>
      <c r="H510" s="72">
        <f>IF(D510&lt;&gt;0,F510/D510*100,)</f>
        <v>-112.11481408530923</v>
      </c>
      <c r="I510" s="72">
        <f>IF(F510&lt;&gt;0,G510/F510*100,)</f>
        <v>334.35625664840387</v>
      </c>
      <c r="J510" s="72">
        <f>IF(E510&lt;&gt;0,G510/E510*100,)</f>
        <v>83.568176166892599</v>
      </c>
    </row>
    <row r="511" spans="1:10" ht="31.2" x14ac:dyDescent="0.25">
      <c r="A511" s="16"/>
      <c r="B511" s="20"/>
      <c r="C511" s="31" t="s">
        <v>73</v>
      </c>
      <c r="D511" s="51">
        <v>1943315</v>
      </c>
      <c r="E511" s="51"/>
      <c r="F511" s="51">
        <f>D511+F510</f>
        <v>1570142.6800000009</v>
      </c>
      <c r="G511" s="51">
        <v>1570143</v>
      </c>
      <c r="H511" s="73"/>
      <c r="I511" s="73"/>
      <c r="J511" s="73"/>
    </row>
    <row r="512" spans="1:10" ht="31.8" thickBot="1" x14ac:dyDescent="0.3">
      <c r="A512" s="32"/>
      <c r="B512" s="33"/>
      <c r="C512" s="34" t="s">
        <v>74</v>
      </c>
      <c r="D512" s="52"/>
      <c r="E512" s="52"/>
      <c r="F512" s="52"/>
      <c r="G512" s="52"/>
      <c r="H512" s="74"/>
      <c r="I512" s="74"/>
      <c r="J512" s="74"/>
    </row>
    <row r="513" spans="1:10" ht="15" x14ac:dyDescent="0.25">
      <c r="A513" s="36"/>
      <c r="B513" s="37"/>
      <c r="C513" s="38"/>
      <c r="D513" s="29"/>
      <c r="E513" s="29"/>
      <c r="F513" s="29"/>
      <c r="G513" s="29"/>
      <c r="H513" s="75"/>
      <c r="I513" s="75"/>
      <c r="J513" s="75"/>
    </row>
    <row r="514" spans="1:10" x14ac:dyDescent="0.25">
      <c r="A514" s="35"/>
      <c r="B514" s="35"/>
      <c r="C514" s="35"/>
      <c r="D514" s="35"/>
      <c r="E514" s="35"/>
      <c r="F514" s="35"/>
      <c r="G514" s="35"/>
      <c r="H514" s="76"/>
      <c r="I514" s="76"/>
      <c r="J514" s="76"/>
    </row>
    <row r="515" spans="1:10" ht="15" x14ac:dyDescent="0.25">
      <c r="A515" s="35"/>
      <c r="B515" s="35"/>
      <c r="C515" s="35" t="s">
        <v>494</v>
      </c>
      <c r="D515" s="53"/>
      <c r="E515" s="53"/>
      <c r="F515" s="53"/>
      <c r="G515" s="53"/>
      <c r="H515" s="77"/>
      <c r="I515" s="77"/>
      <c r="J515" s="77"/>
    </row>
    <row r="516" spans="1:10" ht="15" x14ac:dyDescent="0.25">
      <c r="A516" s="35"/>
      <c r="B516" s="35"/>
      <c r="C516" s="54"/>
      <c r="D516" s="35"/>
      <c r="E516" s="35"/>
      <c r="F516" s="35"/>
      <c r="G516" s="83" t="s">
        <v>499</v>
      </c>
      <c r="H516" s="76"/>
      <c r="I516" s="76"/>
      <c r="J516" s="76"/>
    </row>
    <row r="517" spans="1:10" ht="15" x14ac:dyDescent="0.25">
      <c r="A517" s="39"/>
      <c r="B517" s="38"/>
      <c r="C517" s="38"/>
      <c r="D517" s="39"/>
      <c r="E517" s="39"/>
      <c r="F517" s="39"/>
      <c r="G517" s="39" t="s">
        <v>500</v>
      </c>
      <c r="H517" s="78"/>
      <c r="I517" s="78"/>
      <c r="J517" s="78"/>
    </row>
    <row r="518" spans="1:10" x14ac:dyDescent="0.25">
      <c r="A518" s="29"/>
      <c r="B518" s="29"/>
      <c r="C518" s="29"/>
      <c r="D518" s="29"/>
      <c r="E518" s="29"/>
      <c r="F518" s="29"/>
      <c r="G518" s="29"/>
      <c r="H518" s="75"/>
      <c r="I518" s="75"/>
      <c r="J518" s="75"/>
    </row>
    <row r="519" spans="1:10" x14ac:dyDescent="0.25">
      <c r="A519" s="29"/>
      <c r="B519" s="29"/>
      <c r="C519" s="29"/>
      <c r="D519" s="29"/>
      <c r="E519" s="29"/>
      <c r="F519" s="29"/>
      <c r="G519" s="29"/>
      <c r="H519" s="75"/>
      <c r="I519" s="75"/>
      <c r="J519" s="75"/>
    </row>
    <row r="520" spans="1:10" x14ac:dyDescent="0.25">
      <c r="A520" s="28"/>
      <c r="B520" s="28"/>
      <c r="C520" s="28"/>
      <c r="D520" s="28"/>
      <c r="E520" s="28"/>
      <c r="F520" s="28"/>
      <c r="G520" s="28"/>
      <c r="H520" s="79"/>
      <c r="I520" s="79"/>
      <c r="J520" s="79"/>
    </row>
    <row r="521" spans="1:10" x14ac:dyDescent="0.25">
      <c r="A521" s="28"/>
      <c r="B521" s="28"/>
      <c r="C521" s="28"/>
      <c r="D521" s="28"/>
      <c r="E521" s="28"/>
      <c r="F521" s="28"/>
      <c r="G521" s="28"/>
      <c r="H521" s="79"/>
      <c r="I521" s="79"/>
      <c r="J521" s="79"/>
    </row>
    <row r="522" spans="1:10" x14ac:dyDescent="0.25">
      <c r="A522" s="28"/>
      <c r="B522" s="28"/>
      <c r="C522" s="28"/>
      <c r="D522" s="28"/>
      <c r="E522" s="28"/>
      <c r="F522" s="28"/>
      <c r="G522" s="28"/>
      <c r="H522" s="79"/>
      <c r="I522" s="79"/>
      <c r="J522" s="79"/>
    </row>
    <row r="523" spans="1:10" x14ac:dyDescent="0.25">
      <c r="A523" s="28"/>
      <c r="B523" s="28"/>
      <c r="C523" s="28"/>
      <c r="D523" s="28"/>
      <c r="E523" s="28"/>
      <c r="F523" s="28"/>
      <c r="G523" s="28"/>
      <c r="H523" s="79"/>
      <c r="I523" s="79"/>
      <c r="J523" s="79"/>
    </row>
    <row r="524" spans="1:10" x14ac:dyDescent="0.25">
      <c r="A524" s="28"/>
      <c r="B524" s="28"/>
      <c r="C524" s="28"/>
      <c r="D524" s="28"/>
      <c r="E524" s="28"/>
      <c r="F524" s="28"/>
      <c r="G524" s="28"/>
      <c r="H524" s="79"/>
      <c r="I524" s="79"/>
      <c r="J524" s="79"/>
    </row>
    <row r="525" spans="1:10" x14ac:dyDescent="0.25">
      <c r="A525" s="28"/>
      <c r="B525" s="28"/>
      <c r="C525" s="28"/>
      <c r="D525" s="28"/>
      <c r="E525" s="28"/>
      <c r="F525" s="28"/>
      <c r="G525" s="28"/>
      <c r="H525" s="79"/>
      <c r="I525" s="79"/>
      <c r="J525" s="79"/>
    </row>
    <row r="526" spans="1:10" x14ac:dyDescent="0.25">
      <c r="A526" s="28"/>
      <c r="B526" s="28"/>
      <c r="C526" s="28"/>
      <c r="D526" s="28"/>
      <c r="E526" s="28"/>
      <c r="F526" s="28"/>
      <c r="G526" s="28"/>
      <c r="H526" s="79"/>
      <c r="I526" s="79"/>
      <c r="J526" s="79"/>
    </row>
    <row r="527" spans="1:10" x14ac:dyDescent="0.25">
      <c r="A527" s="28"/>
      <c r="B527" s="28"/>
      <c r="C527" s="28"/>
      <c r="D527" s="28"/>
      <c r="E527" s="28"/>
      <c r="F527" s="28"/>
      <c r="G527" s="28"/>
      <c r="H527" s="79"/>
      <c r="I527" s="79"/>
      <c r="J527" s="79"/>
    </row>
    <row r="528" spans="1:10" x14ac:dyDescent="0.25">
      <c r="A528" s="28"/>
      <c r="B528" s="28"/>
      <c r="C528" s="28"/>
      <c r="D528" s="28"/>
      <c r="E528" s="28"/>
      <c r="F528" s="28"/>
      <c r="G528" s="28"/>
      <c r="H528" s="79"/>
      <c r="I528" s="79"/>
      <c r="J528" s="79"/>
    </row>
  </sheetData>
  <mergeCells count="2">
    <mergeCell ref="B1:C1"/>
    <mergeCell ref="B6:C6"/>
  </mergeCells>
  <phoneticPr fontId="0" type="noConversion"/>
  <pageMargins left="0.82" right="0.75" top="0.39370078740157483" bottom="0.78740157480314965" header="0" footer="0"/>
  <pageSetup paperSize="9" scale="68" fitToHeight="0" orientation="landscape" horizontalDpi="1200" verticalDpi="1200" r:id="rId1"/>
  <headerFooter alignWithMargins="0"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Proračun spl. del</vt:lpstr>
      <vt:lpstr>'Proračun spl. del'!Tiskanje_naslovov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Trelc</dc:creator>
  <cp:lastModifiedBy>Marija Trelc</cp:lastModifiedBy>
  <cp:lastPrinted>2012-11-07T08:10:30Z</cp:lastPrinted>
  <dcterms:created xsi:type="dcterms:W3CDTF">1999-09-22T06:59:43Z</dcterms:created>
  <dcterms:modified xsi:type="dcterms:W3CDTF">2012-11-07T10:13:48Z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-412601163</vt:i4>
  </property>
  <property fmtid="{D5CDD505-2E9C-101B-9397-08002B2CF9AE}" pid="3" name="_EmailSubject">
    <vt:lpwstr>popravljena predloga</vt:lpwstr>
  </property>
  <property fmtid="{D5CDD505-2E9C-101B-9397-08002B2CF9AE}" pid="4" name="_AuthorEmail">
    <vt:lpwstr>simona.kramberger@cerkvenjak.si</vt:lpwstr>
  </property>
  <property fmtid="{D5CDD505-2E9C-101B-9397-08002B2CF9AE}" pid="5" name="_AuthorEmailDisplayName">
    <vt:lpwstr>simona</vt:lpwstr>
  </property>
  <property fmtid="{D5CDD505-2E9C-101B-9397-08002B2CF9AE}" pid="6" name="_ReviewingToolsShownOnce">
    <vt:lpwstr/>
  </property>
</Properties>
</file>