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<sst xmlns="http://schemas.openxmlformats.org/spreadsheetml/2006/main" count="889" uniqueCount="440">
  <si>
    <t>Proračunski uporabnik</t>
  </si>
  <si>
    <t>Prog.klas.</t>
  </si>
  <si>
    <t>Postavka</t>
  </si>
  <si>
    <t>Konto</t>
  </si>
  <si>
    <t>Opis</t>
  </si>
  <si>
    <t>Realizacija 2009</t>
  </si>
  <si>
    <t>Ocena real.2010</t>
  </si>
  <si>
    <t>Osnutek 2011</t>
  </si>
  <si>
    <t>Indeks% 
8:6</t>
  </si>
  <si>
    <t>Indeks% 
8:7</t>
  </si>
  <si>
    <t>1</t>
  </si>
  <si>
    <t>2</t>
  </si>
  <si>
    <t>3</t>
  </si>
  <si>
    <t>4</t>
  </si>
  <si>
    <t>5</t>
  </si>
  <si>
    <t>01</t>
  </si>
  <si>
    <t>OBČINSKI SVET</t>
  </si>
  <si>
    <t>01019001</t>
  </si>
  <si>
    <t>Dejavnost občinskega sveta</t>
  </si>
  <si>
    <t>0101</t>
  </si>
  <si>
    <t>STROŠKI DELOVANJA OBČINSKEGA SVETA</t>
  </si>
  <si>
    <t>4020</t>
  </si>
  <si>
    <t>Pisar. in spl.mat. in storitev</t>
  </si>
  <si>
    <t>4029</t>
  </si>
  <si>
    <t>Drugi operativni odhodki</t>
  </si>
  <si>
    <t>4202</t>
  </si>
  <si>
    <t>Nakup opreme</t>
  </si>
  <si>
    <t>0102</t>
  </si>
  <si>
    <t>SEJNINE OBČINSKI SVET</t>
  </si>
  <si>
    <t>0103</t>
  </si>
  <si>
    <t>SEJNINE ODBORI IN KOMISIJE</t>
  </si>
  <si>
    <t>0104</t>
  </si>
  <si>
    <t>POLITIČNE STRANKE</t>
  </si>
  <si>
    <t>4120</t>
  </si>
  <si>
    <t>Tekoči transferi neprof.org</t>
  </si>
  <si>
    <t>01019002</t>
  </si>
  <si>
    <t>Izvedba in nadzor volitev in referendumov</t>
  </si>
  <si>
    <t>0105</t>
  </si>
  <si>
    <t>OBČINSKE VOLITVE</t>
  </si>
  <si>
    <t>4022</t>
  </si>
  <si>
    <t>Energija, voda, kom. stor,komu</t>
  </si>
  <si>
    <t>23029002</t>
  </si>
  <si>
    <t>Posebni programi pomoči v primerih nesreč</t>
  </si>
  <si>
    <t>2301</t>
  </si>
  <si>
    <t>PRORAČUNSKA REZERVA  ZA EL.NESREČE</t>
  </si>
  <si>
    <t>4091</t>
  </si>
  <si>
    <t>Proračunska rezerva</t>
  </si>
  <si>
    <t>02</t>
  </si>
  <si>
    <t>NADZORNI ODBOR</t>
  </si>
  <si>
    <t>02039001</t>
  </si>
  <si>
    <t>Dejavnost nadzornega odbora</t>
  </si>
  <si>
    <t>0211</t>
  </si>
  <si>
    <t>STROŠKI DELOVANJA NADZORNEGA ODBORA</t>
  </si>
  <si>
    <t>03</t>
  </si>
  <si>
    <t>ŽUPAN</t>
  </si>
  <si>
    <t>01019003</t>
  </si>
  <si>
    <t>Dejavnost župana in podžupanov</t>
  </si>
  <si>
    <t>0121</t>
  </si>
  <si>
    <t>STROŠKI DELA ŽUPANA IN PODŽUPANA</t>
  </si>
  <si>
    <t>4000</t>
  </si>
  <si>
    <t>Plače in dodatki</t>
  </si>
  <si>
    <t>4001</t>
  </si>
  <si>
    <t>Regres za letni dopust</t>
  </si>
  <si>
    <t>4002</t>
  </si>
  <si>
    <t>Povračila in nadomestila</t>
  </si>
  <si>
    <t>4009</t>
  </si>
  <si>
    <t>Drugi izdatki zaposlenim</t>
  </si>
  <si>
    <t>4010</t>
  </si>
  <si>
    <t>Prispevek za pok.in inv. zav.</t>
  </si>
  <si>
    <t>4011</t>
  </si>
  <si>
    <t>Prisp. za zdr. zavarovanje</t>
  </si>
  <si>
    <t>4012</t>
  </si>
  <si>
    <t>Prispevek za zaposlovanje</t>
  </si>
  <si>
    <t>4013</t>
  </si>
  <si>
    <t>Prisp. za starševsko varstvo</t>
  </si>
  <si>
    <t>4015</t>
  </si>
  <si>
    <t>Premije kolektivnega dod.pok.z</t>
  </si>
  <si>
    <t>0123</t>
  </si>
  <si>
    <t>INFORMIRANJE</t>
  </si>
  <si>
    <t>0124</t>
  </si>
  <si>
    <t>MATERIALNI STROŠKI ŽUPAN</t>
  </si>
  <si>
    <t>4023</t>
  </si>
  <si>
    <t>Prevozni stroški in storitve</t>
  </si>
  <si>
    <t>04039002</t>
  </si>
  <si>
    <t>Izvedba protokolarnih dogodkov</t>
  </si>
  <si>
    <t>0422</t>
  </si>
  <si>
    <t>PROTOKOL</t>
  </si>
  <si>
    <t>04</t>
  </si>
  <si>
    <t>OBČINSKA UPRAVA</t>
  </si>
  <si>
    <t>04039001</t>
  </si>
  <si>
    <t>Obveščanje domače in tuje javnosti</t>
  </si>
  <si>
    <t>0431</t>
  </si>
  <si>
    <t>OBČINSKO GLASILO JURIJ</t>
  </si>
  <si>
    <t>06039001</t>
  </si>
  <si>
    <t>Administracija občinske uprave</t>
  </si>
  <si>
    <t>0601</t>
  </si>
  <si>
    <t>STROŠKI DELA OBČINSKE UPRAVE</t>
  </si>
  <si>
    <t>4003</t>
  </si>
  <si>
    <t>Sredstva za delovno uspešnost</t>
  </si>
  <si>
    <t>4004</t>
  </si>
  <si>
    <t>Sredstva za nadurno delo</t>
  </si>
  <si>
    <t>0602</t>
  </si>
  <si>
    <t>MATERIALNI STROŠKI OBČINSKE UPRAVE</t>
  </si>
  <si>
    <t>4021</t>
  </si>
  <si>
    <t>Posebni material in storitve</t>
  </si>
  <si>
    <t>4024</t>
  </si>
  <si>
    <t>Izdatki za službena potovanja</t>
  </si>
  <si>
    <t>4025</t>
  </si>
  <si>
    <t>Tekoče vzdrževanje</t>
  </si>
  <si>
    <t>4031</t>
  </si>
  <si>
    <t>Plač.obr.od kreditov-posl. ban</t>
  </si>
  <si>
    <t>4130</t>
  </si>
  <si>
    <t>TEKOČI TRANSFERI OBČINAM</t>
  </si>
  <si>
    <t>0663</t>
  </si>
  <si>
    <t>ČLANARINE</t>
  </si>
  <si>
    <t>06039002</t>
  </si>
  <si>
    <t>Razpolaganje in upravljanje s premoženjem, potrebnim za delovanje občinske uprav</t>
  </si>
  <si>
    <t>0611</t>
  </si>
  <si>
    <t>NABAVA OSNOVNIH SREDSTEV</t>
  </si>
  <si>
    <t>4201</t>
  </si>
  <si>
    <t>nakup prevoznih sredstev</t>
  </si>
  <si>
    <t>07039001</t>
  </si>
  <si>
    <t>Usposabljanje in delovanje sistema za posredovanje ob izrednih dogodkih</t>
  </si>
  <si>
    <t>0701</t>
  </si>
  <si>
    <t>SREDSTVA ZA ZVEZE, ZAŠČITO IN REŠEVANJE-CZ</t>
  </si>
  <si>
    <t>07039002</t>
  </si>
  <si>
    <t>Protipožarna varnost</t>
  </si>
  <si>
    <t>0711</t>
  </si>
  <si>
    <t>GASILSKA ZVEZA</t>
  </si>
  <si>
    <t>0712</t>
  </si>
  <si>
    <t>GASILSKA DRUŠTVA</t>
  </si>
  <si>
    <t>0713</t>
  </si>
  <si>
    <t>SOFINANCIRANJE POKLICNIH GASILCEV</t>
  </si>
  <si>
    <t>0714</t>
  </si>
  <si>
    <t>POŽARNE TAKSE</t>
  </si>
  <si>
    <t>4310</t>
  </si>
  <si>
    <t>Inv.transferi neprofitnim org.</t>
  </si>
  <si>
    <t>08029001</t>
  </si>
  <si>
    <t>Prometna varnost</t>
  </si>
  <si>
    <t>0801</t>
  </si>
  <si>
    <t>SVET ZA PREVENTIVO IN VZGOJO V PROMETU</t>
  </si>
  <si>
    <t>11029002</t>
  </si>
  <si>
    <t>Razvoj in prilagajanje podeželskih območij</t>
  </si>
  <si>
    <t>1101</t>
  </si>
  <si>
    <t>INTERVENCIJE V KMETIJSTVO</t>
  </si>
  <si>
    <t>4102</t>
  </si>
  <si>
    <t>Subven.privat.podj.in zasebnik</t>
  </si>
  <si>
    <t>11039002</t>
  </si>
  <si>
    <t>Zdravstveno varstvo rastlin in živali</t>
  </si>
  <si>
    <t>1121</t>
  </si>
  <si>
    <t>SKRB ZA ZAPUŠČENE ŽIVALI</t>
  </si>
  <si>
    <t>11049001</t>
  </si>
  <si>
    <t>Vzdrževanje in gradnja gozdnih cest</t>
  </si>
  <si>
    <t>1131</t>
  </si>
  <si>
    <t>VZDRŽEVANJE GOZDNIH CEST</t>
  </si>
  <si>
    <t>13029001</t>
  </si>
  <si>
    <t>Upravljanje in tekoče vzdrževanje občinskih cest</t>
  </si>
  <si>
    <t>1301</t>
  </si>
  <si>
    <t>VZDRŽEVANJE LOKALNIH CEST</t>
  </si>
  <si>
    <t>1302</t>
  </si>
  <si>
    <t>PROGRAMI KS,VS</t>
  </si>
  <si>
    <t>13029002</t>
  </si>
  <si>
    <t>Investicijsko vzdrževanje in gradnja občinskih cest</t>
  </si>
  <si>
    <t>1321</t>
  </si>
  <si>
    <t>OBČINSKE CESTE (INVESTICIJE)</t>
  </si>
  <si>
    <t>4204</t>
  </si>
  <si>
    <t>Novogradnje, rekon.in adaptaci</t>
  </si>
  <si>
    <t>4205</t>
  </si>
  <si>
    <t>Investicijsko vzdrž.in obnove</t>
  </si>
  <si>
    <t>1665</t>
  </si>
  <si>
    <t>PROJEKTNA DOKUMENTACIJA</t>
  </si>
  <si>
    <t>4208</t>
  </si>
  <si>
    <t>Študije o izved.projetkov</t>
  </si>
  <si>
    <t>13029006</t>
  </si>
  <si>
    <t>Investicijsko vzdrževanje in gradnja državnih cest</t>
  </si>
  <si>
    <t>1324</t>
  </si>
  <si>
    <t>INVESTICIJE V DRŽAVNO CESTO</t>
  </si>
  <si>
    <t>14029001</t>
  </si>
  <si>
    <t>Spodbujanje razvoja malega gospodarstva</t>
  </si>
  <si>
    <t>1401</t>
  </si>
  <si>
    <t>POSPEŠEVANJE DROBNEGA GOPODARSTVA</t>
  </si>
  <si>
    <t>1402</t>
  </si>
  <si>
    <t>RAZVOJNI PROGRAMI</t>
  </si>
  <si>
    <t>14039002</t>
  </si>
  <si>
    <t>Spodbujanje razvoja turizma in gostinstva</t>
  </si>
  <si>
    <t>1411</t>
  </si>
  <si>
    <t>POSPEŠEVANJE TURIZMA</t>
  </si>
  <si>
    <t>15029001</t>
  </si>
  <si>
    <t>Zbiranje in ravnanje z odpadki</t>
  </si>
  <si>
    <t>1502</t>
  </si>
  <si>
    <t>RAVNANJE Z ODPADKI</t>
  </si>
  <si>
    <t>4100</t>
  </si>
  <si>
    <t>Subvencije javnim podjetjem</t>
  </si>
  <si>
    <t>4119</t>
  </si>
  <si>
    <t>Drugi transferi posameznikom</t>
  </si>
  <si>
    <t>4311</t>
  </si>
  <si>
    <t>Investicijski transferi JP in družbam, ki so v lasti države</t>
  </si>
  <si>
    <t>4320</t>
  </si>
  <si>
    <t>Investicijski transferi občinam</t>
  </si>
  <si>
    <t>15029002</t>
  </si>
  <si>
    <t>Ravnanje z odpadno vodo</t>
  </si>
  <si>
    <t>1512</t>
  </si>
  <si>
    <t>FEKALNA KANALIZACIJA (INVESTICIJE)</t>
  </si>
  <si>
    <t>15049001</t>
  </si>
  <si>
    <t>Načrtovanje, varstvo in urejanje voda</t>
  </si>
  <si>
    <t>1541</t>
  </si>
  <si>
    <t>POTOK OLŠEVNICA</t>
  </si>
  <si>
    <t>1614</t>
  </si>
  <si>
    <t>OBNOVA VODO. OMREŽJA IN CEST V VOGLJAH</t>
  </si>
  <si>
    <t>16029003</t>
  </si>
  <si>
    <t>Prostorsko načrtovanje</t>
  </si>
  <si>
    <t>1621</t>
  </si>
  <si>
    <t>PROSTORSKI NAČRTI</t>
  </si>
  <si>
    <t>1603</t>
  </si>
  <si>
    <t>Komunalna dejavnost</t>
  </si>
  <si>
    <t>1615</t>
  </si>
  <si>
    <t>OBNOVA VODOVODNEGA OMREŽJA IN GRADNJA  FEKALNE KANALIZACIJE NA OBMOČJU NASELIJ VISOKO IN  MILJE</t>
  </si>
  <si>
    <t>16039001</t>
  </si>
  <si>
    <t>Oskrba z vodo</t>
  </si>
  <si>
    <t>1613</t>
  </si>
  <si>
    <t>VODOVODNO OMREŽJE</t>
  </si>
  <si>
    <t>16039002</t>
  </si>
  <si>
    <t>Urejanje pokopališč in pogrebna dejavnost</t>
  </si>
  <si>
    <t>1622</t>
  </si>
  <si>
    <t>UREDITEV POKOPALIŠČA</t>
  </si>
  <si>
    <t>16059003</t>
  </si>
  <si>
    <t>Drugi programi na stanovanjskem področju</t>
  </si>
  <si>
    <t>1651</t>
  </si>
  <si>
    <t>STANOVANJA  (VZDRŽEVANJE)</t>
  </si>
  <si>
    <t>16069002</t>
  </si>
  <si>
    <t>Nakup zemljišč</t>
  </si>
  <si>
    <t>1661</t>
  </si>
  <si>
    <t>NAKUP ZEMLJIŠČ</t>
  </si>
  <si>
    <t>4027</t>
  </si>
  <si>
    <t>Kazni in odškodnine</t>
  </si>
  <si>
    <t>4206</t>
  </si>
  <si>
    <t>Nakup zemljišč in naravnih bog</t>
  </si>
  <si>
    <t>17029001</t>
  </si>
  <si>
    <t>Dejavnost zdravstvenih domov</t>
  </si>
  <si>
    <t>1701</t>
  </si>
  <si>
    <t>INVESTICIJA V ZDRAVSTVENO POSTAJO</t>
  </si>
  <si>
    <t>4200</t>
  </si>
  <si>
    <t>Nakup zgradb in prostorov</t>
  </si>
  <si>
    <t>17079002</t>
  </si>
  <si>
    <t>Mrliško ogledna služba</t>
  </si>
  <si>
    <t>1721</t>
  </si>
  <si>
    <t>PREVETIVNI ZDRAVSTVENI UKREPI</t>
  </si>
  <si>
    <t>1722</t>
  </si>
  <si>
    <t>MRLIŠKO OGLEDNA SLUŽBA</t>
  </si>
  <si>
    <t>18029001</t>
  </si>
  <si>
    <t>Nepremična kulturna dediščina</t>
  </si>
  <si>
    <t>1802</t>
  </si>
  <si>
    <t>VARSTVO NARAVNE IN KULTURNE DEDIŠČINE</t>
  </si>
  <si>
    <t>18029002</t>
  </si>
  <si>
    <t>Premična kulturna dediščina</t>
  </si>
  <si>
    <t>1811</t>
  </si>
  <si>
    <t>DEJAVNOST MUZEJA</t>
  </si>
  <si>
    <t>18039001</t>
  </si>
  <si>
    <t>Knjižničarstvo in založništvo</t>
  </si>
  <si>
    <t>1821</t>
  </si>
  <si>
    <t>DEJAVNOST KNJIŽNICE</t>
  </si>
  <si>
    <t>4133</t>
  </si>
  <si>
    <t>Tek transferi v javne zavode</t>
  </si>
  <si>
    <t>4323</t>
  </si>
  <si>
    <t>Investicijski transferi javnim zavodom</t>
  </si>
  <si>
    <t>18039003</t>
  </si>
  <si>
    <t>Ljubiteljska kultura</t>
  </si>
  <si>
    <t>1841</t>
  </si>
  <si>
    <t>SKUPNE AKCIJE V KULTURI</t>
  </si>
  <si>
    <t>18039005</t>
  </si>
  <si>
    <t>Drugi programi v kulturi</t>
  </si>
  <si>
    <t>0603</t>
  </si>
  <si>
    <t>DRUGE ORGANIZACIJE - DOTACIJE</t>
  </si>
  <si>
    <t>1817</t>
  </si>
  <si>
    <t>GRADNJA DOMA  HOTEMAŽE</t>
  </si>
  <si>
    <t>1851</t>
  </si>
  <si>
    <t>KULTURNI DOM VOKLO</t>
  </si>
  <si>
    <t>1863</t>
  </si>
  <si>
    <t>FOLKLORNA SKUPINA</t>
  </si>
  <si>
    <t>18049004</t>
  </si>
  <si>
    <t>Programi drugih posebnih skupin</t>
  </si>
  <si>
    <t>1804</t>
  </si>
  <si>
    <t>DELOVANJE MLADIH</t>
  </si>
  <si>
    <t>1861</t>
  </si>
  <si>
    <t>KULTURNA DRUŠTVA</t>
  </si>
  <si>
    <t>1862</t>
  </si>
  <si>
    <t>PIHALNI ORKESTER ŠENČUR</t>
  </si>
  <si>
    <t>18059001</t>
  </si>
  <si>
    <t>Programi športa</t>
  </si>
  <si>
    <t>1871</t>
  </si>
  <si>
    <t>ŠPORT</t>
  </si>
  <si>
    <t>19029001</t>
  </si>
  <si>
    <t>Vrtci</t>
  </si>
  <si>
    <t>1901</t>
  </si>
  <si>
    <t>SUBVENCIJE OTROŠKEGA VARSTVA</t>
  </si>
  <si>
    <t>1902</t>
  </si>
  <si>
    <t>VZDRŽEVANJE OBJEKTOV VVZ</t>
  </si>
  <si>
    <t>1903</t>
  </si>
  <si>
    <t>DOPOLNILNA GRADNJA VRTCA</t>
  </si>
  <si>
    <t>19039001</t>
  </si>
  <si>
    <t>Osnovno šolstvo</t>
  </si>
  <si>
    <t>1908</t>
  </si>
  <si>
    <t>INVESTICIJSKO VZDRŽEVANJE OSNOVNE ŠOLE</t>
  </si>
  <si>
    <t>1909</t>
  </si>
  <si>
    <t>POSEBNI NAMENI OSN.ŠOLSTVO</t>
  </si>
  <si>
    <t>1910</t>
  </si>
  <si>
    <t>PLAČE OŠ</t>
  </si>
  <si>
    <t>1911</t>
  </si>
  <si>
    <t>OSNOVNA ŠOLA ŠENČUR -MATERIALNI STROŠKI</t>
  </si>
  <si>
    <t>1923</t>
  </si>
  <si>
    <t>OSNOVNE ŠOLE IZVEN OBČINE</t>
  </si>
  <si>
    <t>19069001</t>
  </si>
  <si>
    <t>Pomoči v osnovnem šolstvu</t>
  </si>
  <si>
    <t>1951</t>
  </si>
  <si>
    <t>REGRESIRANJE PREVOZOV V OŠ</t>
  </si>
  <si>
    <t>20029001</t>
  </si>
  <si>
    <t>Drugi programi v pomoč družini</t>
  </si>
  <si>
    <t>2001</t>
  </si>
  <si>
    <t>DOTACIJE NOVOROJENČKI</t>
  </si>
  <si>
    <t>4111</t>
  </si>
  <si>
    <t>Družinski prejemki in star.nad</t>
  </si>
  <si>
    <t>20049002</t>
  </si>
  <si>
    <t>Socialno varstvo invalidov</t>
  </si>
  <si>
    <t>2011</t>
  </si>
  <si>
    <t>DRUŽINSKI POMOČNIK</t>
  </si>
  <si>
    <t>20049003</t>
  </si>
  <si>
    <t>Socialno varstvo starih</t>
  </si>
  <si>
    <t>2012</t>
  </si>
  <si>
    <t>OSKRBNINE V ZAVODIH</t>
  </si>
  <si>
    <t>2021</t>
  </si>
  <si>
    <t>POMOČ NA DOMU</t>
  </si>
  <si>
    <t>20049004</t>
  </si>
  <si>
    <t>Socialno varstvo materialno ogroženih</t>
  </si>
  <si>
    <t>1711</t>
  </si>
  <si>
    <t>PRISPEVEK ZA ZDRAVSTVENO ZAVAROVANJE OBČANOV</t>
  </si>
  <si>
    <t>4131</t>
  </si>
  <si>
    <t>Tekoči transferi v sklade socZ</t>
  </si>
  <si>
    <t>2031</t>
  </si>
  <si>
    <t>SOCIALNE POMOČI</t>
  </si>
  <si>
    <t>2032</t>
  </si>
  <si>
    <t>SUBVENCIONIRANJE NAJEMNIN</t>
  </si>
  <si>
    <t>2033</t>
  </si>
  <si>
    <t>POGREBNINE</t>
  </si>
  <si>
    <t>20049006</t>
  </si>
  <si>
    <t>Socialno varstvo drugih ranljivih skupin</t>
  </si>
  <si>
    <t>2041</t>
  </si>
  <si>
    <t>HUMANITARNE ORGANIZACIJE</t>
  </si>
  <si>
    <t>2042</t>
  </si>
  <si>
    <t>VARNA HIŠA</t>
  </si>
  <si>
    <t>2043</t>
  </si>
  <si>
    <t>DRUGI PROGRAMI</t>
  </si>
  <si>
    <t>4112</t>
  </si>
  <si>
    <t>Transferi za zag.soc. varnosti</t>
  </si>
  <si>
    <t>23039001</t>
  </si>
  <si>
    <t>Splošna proračunska rezervacija</t>
  </si>
  <si>
    <t>2302</t>
  </si>
  <si>
    <t>SPLOŠNA PRORAČUNSKA REZERVACIJA</t>
  </si>
  <si>
    <t>4090</t>
  </si>
  <si>
    <t>05</t>
  </si>
  <si>
    <t>KS VOGLJE</t>
  </si>
  <si>
    <t>0612</t>
  </si>
  <si>
    <t>MATERIALNI STROŠKI KS VOGLJE</t>
  </si>
  <si>
    <t>1410</t>
  </si>
  <si>
    <t>VZDRŽEVANJE KS VOGLJE</t>
  </si>
  <si>
    <t>13029004</t>
  </si>
  <si>
    <t>Cestna razsvetljava</t>
  </si>
  <si>
    <t>1311</t>
  </si>
  <si>
    <t>JAVNA RAZSVETLJAVA  KS VOGLJE</t>
  </si>
  <si>
    <t>1813</t>
  </si>
  <si>
    <t>VZDRŽEVANJE DOMA  VOGLJE</t>
  </si>
  <si>
    <t>06</t>
  </si>
  <si>
    <t>KS VOKLO</t>
  </si>
  <si>
    <t>0613</t>
  </si>
  <si>
    <t>MATERIALNI STROŠKI  KS VOKLO</t>
  </si>
  <si>
    <t>1412</t>
  </si>
  <si>
    <t>VZDRŽEVANJE KS VOKLO</t>
  </si>
  <si>
    <t>1315</t>
  </si>
  <si>
    <t>JAVNA RAZSVETLJAVA VOKLO</t>
  </si>
  <si>
    <t>1818</t>
  </si>
  <si>
    <t>VZDRŽEVANJE ŠPORTNO KULTURNEGA DOMA</t>
  </si>
  <si>
    <t>07</t>
  </si>
  <si>
    <t>VS PREBAČEVO</t>
  </si>
  <si>
    <t>0614</t>
  </si>
  <si>
    <t>MATERIALNI STROŠKI VS PREBAČEVO</t>
  </si>
  <si>
    <t>1413</t>
  </si>
  <si>
    <t>VZDRŽEVANJE VS PREBAČEVO</t>
  </si>
  <si>
    <t>1316</t>
  </si>
  <si>
    <t>JAVNA RAZSVETLJAVA PREBAČEVO</t>
  </si>
  <si>
    <t>08</t>
  </si>
  <si>
    <t>KS OLŠEVEK</t>
  </si>
  <si>
    <t>0615</t>
  </si>
  <si>
    <t>MATERIALNI STROŠKI KS OLŠEVEK</t>
  </si>
  <si>
    <t>1414</t>
  </si>
  <si>
    <t>VZDRŽEVANJE KS OLŠEVEK</t>
  </si>
  <si>
    <t>1317</t>
  </si>
  <si>
    <t>JAVNA RAZSVETLJAVA OLŠEVEK</t>
  </si>
  <si>
    <t>09</t>
  </si>
  <si>
    <t>KS TRBOJE</t>
  </si>
  <si>
    <t>0616</t>
  </si>
  <si>
    <t>MATERIALNI STROŠKI KS TRBOJE</t>
  </si>
  <si>
    <t>1415</t>
  </si>
  <si>
    <t>VZDRŽEVANJE KS TRBOJE</t>
  </si>
  <si>
    <t>1318</t>
  </si>
  <si>
    <t>JAVNA RAZSVETLJAVA TRBOJE</t>
  </si>
  <si>
    <t>10</t>
  </si>
  <si>
    <t>KS ŠENČUR</t>
  </si>
  <si>
    <t>0617</t>
  </si>
  <si>
    <t>MATERIALNI STROŠKI  KS ŠENČUR</t>
  </si>
  <si>
    <t>1416</t>
  </si>
  <si>
    <t>VZDRŽEVANJE KS ŠENČUR</t>
  </si>
  <si>
    <t>1312</t>
  </si>
  <si>
    <t>JAVNA RAZSVETLJAVA ŠENČUR</t>
  </si>
  <si>
    <t>1815</t>
  </si>
  <si>
    <t>VZDRŽEVANJE DOMA ŠENČUR</t>
  </si>
  <si>
    <t>11</t>
  </si>
  <si>
    <t>KS VISOKO</t>
  </si>
  <si>
    <t>0619</t>
  </si>
  <si>
    <t>MATERIALNI STROŠKI KS VISOKO</t>
  </si>
  <si>
    <t>1418</t>
  </si>
  <si>
    <t>VZDRŽEVANJE KS VISOKO</t>
  </si>
  <si>
    <t>1313</t>
  </si>
  <si>
    <t>JAVNA RAZSVETLJAVA VISOKO</t>
  </si>
  <si>
    <t>1816</t>
  </si>
  <si>
    <t>VZDRŽEVANJE DOMA VISOKO</t>
  </si>
  <si>
    <t>12</t>
  </si>
  <si>
    <t>VS LUŽE</t>
  </si>
  <si>
    <t>0618</t>
  </si>
  <si>
    <t>MATERIALNI STROŠKI  VS LUŽE</t>
  </si>
  <si>
    <t>1417</t>
  </si>
  <si>
    <t>VZDRŽEVANJE VS LUŽE</t>
  </si>
  <si>
    <t>1319</t>
  </si>
  <si>
    <t>JAVNA RAZSVETLJAVA LUŽE</t>
  </si>
  <si>
    <t>13</t>
  </si>
  <si>
    <t>VS HOTEMAŽE</t>
  </si>
  <si>
    <t>0620</t>
  </si>
  <si>
    <t>MATERIALNI STROŠKI VS HOTEMAŽE</t>
  </si>
  <si>
    <t>1419</t>
  </si>
  <si>
    <t>VZDRŽEVANJE VS HOTEMAŽE</t>
  </si>
  <si>
    <t>1320</t>
  </si>
  <si>
    <t>JAVNA RAZSVETLJAVA HOTEMAŽE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</si>
</sst>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0"/>
    <numFmt numFmtId="165" formatCode="#0.00"/>
    <numFmt numFmtId="166" formatCode="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9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5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5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 horizontal="right"/>
    </xf>
    <xf numFmtId="49" fontId="38" fillId="33" borderId="11" xfId="0" applyNumberFormat="1" applyFont="1" applyFill="1" applyBorder="1" applyAlignment="1">
      <alignment/>
    </xf>
    <xf numFmtId="166" fontId="38" fillId="33" borderId="11" xfId="0" applyNumberFormat="1" applyFont="1" applyFill="1" applyBorder="1" applyAlignment="1">
      <alignment/>
    </xf>
    <xf numFmtId="165" fontId="38" fillId="33" borderId="11" xfId="0" applyNumberFormat="1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1" customWidth="1"/>
    <col min="2" max="2" width="10.140625" style="1" bestFit="1" customWidth="1"/>
    <col min="3" max="3" width="8.8515625" style="1" bestFit="1" customWidth="1"/>
    <col min="4" max="4" width="6.28125" style="1" bestFit="1" customWidth="1"/>
    <col min="5" max="5" width="47.140625" style="1" customWidth="1"/>
    <col min="6" max="8" width="16.421875" style="2" bestFit="1" customWidth="1"/>
    <col min="9" max="9" width="9.140625" style="2" customWidth="1"/>
  </cols>
  <sheetData>
    <row r="1" spans="1:10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7">
        <v>6</v>
      </c>
      <c r="G2" s="7">
        <v>7</v>
      </c>
      <c r="H2" s="7">
        <v>8</v>
      </c>
      <c r="I2" s="7">
        <v>9</v>
      </c>
      <c r="J2" s="7">
        <v>10</v>
      </c>
    </row>
    <row r="3" spans="1:10" s="11" customFormat="1" ht="18.75">
      <c r="A3" s="8" t="s">
        <v>15</v>
      </c>
      <c r="B3" s="8"/>
      <c r="C3" s="8"/>
      <c r="D3" s="8"/>
      <c r="E3" s="8" t="s">
        <v>16</v>
      </c>
      <c r="F3" s="9">
        <f>+F4+F15+F20</f>
        <v>42847</v>
      </c>
      <c r="G3" s="9">
        <f>+G4+G15+G20</f>
        <v>57351</v>
      </c>
      <c r="H3" s="9">
        <f>+H4+H15+H20</f>
        <v>55448</v>
      </c>
      <c r="I3" s="10">
        <f>IF(F3&lt;&gt;0,H3/F3*100,"**.**")</f>
        <v>129.40929353280276</v>
      </c>
      <c r="J3" s="10">
        <f>IF(G3&lt;&gt;0,H3/G3*100,"**.**")</f>
        <v>96.68183641087339</v>
      </c>
    </row>
    <row r="4" spans="1:10" s="15" customFormat="1" ht="15.75">
      <c r="A4" s="12"/>
      <c r="B4" s="12" t="s">
        <v>17</v>
      </c>
      <c r="C4" s="12"/>
      <c r="D4" s="12"/>
      <c r="E4" s="12" t="s">
        <v>18</v>
      </c>
      <c r="F4" s="13">
        <f>+F5+F9+F11+F13</f>
        <v>38484</v>
      </c>
      <c r="G4" s="13">
        <f>+G5+G9+G11+G13</f>
        <v>33333</v>
      </c>
      <c r="H4" s="13">
        <f>+H5+H9+H11+H13</f>
        <v>50948</v>
      </c>
      <c r="I4" s="14">
        <f>IF(F4&lt;&gt;0,H4/F4*100,"**.**")</f>
        <v>132.38748570834633</v>
      </c>
      <c r="J4" s="14">
        <f>IF(G4&lt;&gt;0,H4/G4*100,"**.**")</f>
        <v>152.84552845528455</v>
      </c>
    </row>
    <row r="5" spans="1:10" s="19" customFormat="1" ht="12.75">
      <c r="A5" s="16"/>
      <c r="B5" s="16"/>
      <c r="C5" s="16" t="s">
        <v>19</v>
      </c>
      <c r="D5" s="16"/>
      <c r="E5" s="16" t="s">
        <v>20</v>
      </c>
      <c r="F5" s="17">
        <f>+F6+F7+F8</f>
        <v>589</v>
      </c>
      <c r="G5" s="17">
        <f>+G6+G7+G8</f>
        <v>2034</v>
      </c>
      <c r="H5" s="17">
        <f>+H6+H7+H8</f>
        <v>18034</v>
      </c>
      <c r="I5" s="18">
        <f>IF(F5&lt;&gt;0,H5/F5*100,"**.**")</f>
        <v>3061.799660441426</v>
      </c>
      <c r="J5" s="18">
        <f>IF(G5&lt;&gt;0,H5/G5*100,"**.**")</f>
        <v>886.6273352999017</v>
      </c>
    </row>
    <row r="6" spans="1:10" s="22" customFormat="1" ht="12.75">
      <c r="A6" s="20"/>
      <c r="B6" s="20"/>
      <c r="C6" s="20"/>
      <c r="D6" s="20" t="s">
        <v>21</v>
      </c>
      <c r="E6" s="20" t="s">
        <v>22</v>
      </c>
      <c r="F6" s="21">
        <v>589</v>
      </c>
      <c r="G6" s="21">
        <v>870</v>
      </c>
      <c r="H6" s="21">
        <v>870</v>
      </c>
      <c r="I6" s="23">
        <f>IF(F6&lt;&gt;0,H6/F6*100,"**.**")</f>
        <v>147.70797962648555</v>
      </c>
      <c r="J6" s="23">
        <f>IF(G6&lt;&gt;0,H6/G6*100,"**.**")</f>
        <v>100</v>
      </c>
    </row>
    <row r="7" spans="1:10" s="22" customFormat="1" ht="12.75">
      <c r="A7" s="20"/>
      <c r="B7" s="20"/>
      <c r="C7" s="20"/>
      <c r="D7" s="20" t="s">
        <v>23</v>
      </c>
      <c r="E7" s="20" t="s">
        <v>24</v>
      </c>
      <c r="F7" s="21">
        <v>0</v>
      </c>
      <c r="G7" s="21">
        <v>1164</v>
      </c>
      <c r="H7" s="21">
        <v>1164</v>
      </c>
      <c r="I7" s="23" t="str">
        <f>IF(F7&lt;&gt;0,H7/F7*100,"**.**")</f>
        <v>**.**</v>
      </c>
      <c r="J7" s="23">
        <f>IF(G7&lt;&gt;0,H7/G7*100,"**.**")</f>
        <v>100</v>
      </c>
    </row>
    <row r="8" spans="1:10" s="22" customFormat="1" ht="12.75">
      <c r="A8" s="20"/>
      <c r="B8" s="20"/>
      <c r="C8" s="20"/>
      <c r="D8" s="20" t="s">
        <v>25</v>
      </c>
      <c r="E8" s="20" t="s">
        <v>26</v>
      </c>
      <c r="F8" s="21">
        <v>0</v>
      </c>
      <c r="G8" s="21">
        <v>0</v>
      </c>
      <c r="H8" s="21">
        <v>16000</v>
      </c>
      <c r="I8" s="23" t="str">
        <f>IF(F8&lt;&gt;0,H8/F8*100,"**.**")</f>
        <v>**.**</v>
      </c>
      <c r="J8" s="23" t="str">
        <f>IF(G8&lt;&gt;0,H8/G8*100,"**.**")</f>
        <v>**.**</v>
      </c>
    </row>
    <row r="9" spans="1:10" s="19" customFormat="1" ht="12.75">
      <c r="A9" s="16"/>
      <c r="B9" s="16"/>
      <c r="C9" s="16" t="s">
        <v>27</v>
      </c>
      <c r="D9" s="16"/>
      <c r="E9" s="16" t="s">
        <v>28</v>
      </c>
      <c r="F9" s="17">
        <f>+F10</f>
        <v>18317</v>
      </c>
      <c r="G9" s="17">
        <f>+G10</f>
        <v>14800</v>
      </c>
      <c r="H9" s="17">
        <f>+H10</f>
        <v>14800</v>
      </c>
      <c r="I9" s="18">
        <f>IF(F9&lt;&gt;0,H9/F9*100,"**.**")</f>
        <v>80.7992575203363</v>
      </c>
      <c r="J9" s="18">
        <f>IF(G9&lt;&gt;0,H9/G9*100,"**.**")</f>
        <v>100</v>
      </c>
    </row>
    <row r="10" spans="1:10" s="22" customFormat="1" ht="12.75">
      <c r="A10" s="20"/>
      <c r="B10" s="20"/>
      <c r="C10" s="20"/>
      <c r="D10" s="20" t="s">
        <v>23</v>
      </c>
      <c r="E10" s="20" t="s">
        <v>24</v>
      </c>
      <c r="F10" s="21">
        <v>18317</v>
      </c>
      <c r="G10" s="21">
        <v>14800</v>
      </c>
      <c r="H10" s="21">
        <v>14800</v>
      </c>
      <c r="I10" s="23">
        <f>IF(F10&lt;&gt;0,H10/F10*100,"**.**")</f>
        <v>80.7992575203363</v>
      </c>
      <c r="J10" s="23">
        <f>IF(G10&lt;&gt;0,H10/G10*100,"**.**")</f>
        <v>100</v>
      </c>
    </row>
    <row r="11" spans="1:10" s="19" customFormat="1" ht="12.75">
      <c r="A11" s="16"/>
      <c r="B11" s="16"/>
      <c r="C11" s="16" t="s">
        <v>29</v>
      </c>
      <c r="D11" s="16"/>
      <c r="E11" s="16" t="s">
        <v>30</v>
      </c>
      <c r="F11" s="17">
        <f>+F12</f>
        <v>9250</v>
      </c>
      <c r="G11" s="17">
        <f>+G12</f>
        <v>6500</v>
      </c>
      <c r="H11" s="17">
        <f>+H12</f>
        <v>7500</v>
      </c>
      <c r="I11" s="18">
        <f>IF(F11&lt;&gt;0,H11/F11*100,"**.**")</f>
        <v>81.08108108108108</v>
      </c>
      <c r="J11" s="18">
        <f>IF(G11&lt;&gt;0,H11/G11*100,"**.**")</f>
        <v>115.38461538461537</v>
      </c>
    </row>
    <row r="12" spans="1:10" s="22" customFormat="1" ht="12.75">
      <c r="A12" s="20"/>
      <c r="B12" s="20"/>
      <c r="C12" s="20"/>
      <c r="D12" s="20" t="s">
        <v>23</v>
      </c>
      <c r="E12" s="20" t="s">
        <v>24</v>
      </c>
      <c r="F12" s="21">
        <v>9250</v>
      </c>
      <c r="G12" s="21">
        <v>6500</v>
      </c>
      <c r="H12" s="21">
        <v>7500</v>
      </c>
      <c r="I12" s="23">
        <f>IF(F12&lt;&gt;0,H12/F12*100,"**.**")</f>
        <v>81.08108108108108</v>
      </c>
      <c r="J12" s="23">
        <f>IF(G12&lt;&gt;0,H12/G12*100,"**.**")</f>
        <v>115.38461538461537</v>
      </c>
    </row>
    <row r="13" spans="1:10" s="19" customFormat="1" ht="12.75">
      <c r="A13" s="16"/>
      <c r="B13" s="16"/>
      <c r="C13" s="16" t="s">
        <v>31</v>
      </c>
      <c r="D13" s="16"/>
      <c r="E13" s="16" t="s">
        <v>32</v>
      </c>
      <c r="F13" s="17">
        <f>+F14</f>
        <v>10328</v>
      </c>
      <c r="G13" s="17">
        <f>+G14</f>
        <v>9999</v>
      </c>
      <c r="H13" s="17">
        <f>+H14</f>
        <v>10614</v>
      </c>
      <c r="I13" s="18">
        <f>IF(F13&lt;&gt;0,H13/F13*100,"**.**")</f>
        <v>102.7691711851278</v>
      </c>
      <c r="J13" s="18">
        <f>IF(G13&lt;&gt;0,H13/G13*100,"**.**")</f>
        <v>106.15061506150616</v>
      </c>
    </row>
    <row r="14" spans="1:10" s="22" customFormat="1" ht="12.75">
      <c r="A14" s="20"/>
      <c r="B14" s="20"/>
      <c r="C14" s="20"/>
      <c r="D14" s="20" t="s">
        <v>33</v>
      </c>
      <c r="E14" s="20" t="s">
        <v>34</v>
      </c>
      <c r="F14" s="21">
        <v>10328</v>
      </c>
      <c r="G14" s="21">
        <v>9999</v>
      </c>
      <c r="H14" s="21">
        <v>10614</v>
      </c>
      <c r="I14" s="23">
        <f>IF(F14&lt;&gt;0,H14/F14*100,"**.**")</f>
        <v>102.7691711851278</v>
      </c>
      <c r="J14" s="23">
        <f>IF(G14&lt;&gt;0,H14/G14*100,"**.**")</f>
        <v>106.15061506150616</v>
      </c>
    </row>
    <row r="15" spans="1:10" s="15" customFormat="1" ht="15.75">
      <c r="A15" s="12"/>
      <c r="B15" s="12" t="s">
        <v>35</v>
      </c>
      <c r="C15" s="12"/>
      <c r="D15" s="12"/>
      <c r="E15" s="12" t="s">
        <v>36</v>
      </c>
      <c r="F15" s="13">
        <f>+F16</f>
        <v>0</v>
      </c>
      <c r="G15" s="13">
        <f>+G16</f>
        <v>24018</v>
      </c>
      <c r="H15" s="13">
        <f>+H16</f>
        <v>0</v>
      </c>
      <c r="I15" s="14" t="str">
        <f>IF(F15&lt;&gt;0,H15/F15*100,"**.**")</f>
        <v>**.**</v>
      </c>
      <c r="J15" s="14">
        <f>IF(G15&lt;&gt;0,H15/G15*100,"**.**")</f>
        <v>0</v>
      </c>
    </row>
    <row r="16" spans="1:10" s="19" customFormat="1" ht="12.75">
      <c r="A16" s="16"/>
      <c r="B16" s="16"/>
      <c r="C16" s="16" t="s">
        <v>37</v>
      </c>
      <c r="D16" s="16"/>
      <c r="E16" s="16" t="s">
        <v>38</v>
      </c>
      <c r="F16" s="17">
        <f>+F17+F18+F19</f>
        <v>0</v>
      </c>
      <c r="G16" s="17">
        <f>+G17+G18+G19</f>
        <v>24018</v>
      </c>
      <c r="H16" s="17">
        <f>+H17+H18+H19</f>
        <v>0</v>
      </c>
      <c r="I16" s="18" t="str">
        <f>IF(F16&lt;&gt;0,H16/F16*100,"**.**")</f>
        <v>**.**</v>
      </c>
      <c r="J16" s="18">
        <f>IF(G16&lt;&gt;0,H16/G16*100,"**.**")</f>
        <v>0</v>
      </c>
    </row>
    <row r="17" spans="1:10" s="22" customFormat="1" ht="12.75">
      <c r="A17" s="20"/>
      <c r="B17" s="20"/>
      <c r="C17" s="20"/>
      <c r="D17" s="20" t="s">
        <v>21</v>
      </c>
      <c r="E17" s="20" t="s">
        <v>22</v>
      </c>
      <c r="F17" s="21">
        <v>0</v>
      </c>
      <c r="G17" s="21">
        <v>5752</v>
      </c>
      <c r="H17" s="21">
        <v>0</v>
      </c>
      <c r="I17" s="23" t="str">
        <f>IF(F17&lt;&gt;0,H17/F17*100,"**.**")</f>
        <v>**.**</v>
      </c>
      <c r="J17" s="23">
        <f>IF(G17&lt;&gt;0,H17/G17*100,"**.**")</f>
        <v>0</v>
      </c>
    </row>
    <row r="18" spans="1:10" s="22" customFormat="1" ht="12.75">
      <c r="A18" s="20"/>
      <c r="B18" s="20"/>
      <c r="C18" s="20"/>
      <c r="D18" s="20" t="s">
        <v>39</v>
      </c>
      <c r="E18" s="20" t="s">
        <v>40</v>
      </c>
      <c r="F18" s="21">
        <v>0</v>
      </c>
      <c r="G18" s="21">
        <v>2170</v>
      </c>
      <c r="H18" s="21">
        <v>0</v>
      </c>
      <c r="I18" s="23" t="str">
        <f>IF(F18&lt;&gt;0,H18/F18*100,"**.**")</f>
        <v>**.**</v>
      </c>
      <c r="J18" s="23">
        <f>IF(G18&lt;&gt;0,H18/G18*100,"**.**")</f>
        <v>0</v>
      </c>
    </row>
    <row r="19" spans="1:10" s="22" customFormat="1" ht="12.75">
      <c r="A19" s="20"/>
      <c r="B19" s="20"/>
      <c r="C19" s="20"/>
      <c r="D19" s="20" t="s">
        <v>23</v>
      </c>
      <c r="E19" s="20" t="s">
        <v>24</v>
      </c>
      <c r="F19" s="21">
        <v>0</v>
      </c>
      <c r="G19" s="21">
        <v>16096</v>
      </c>
      <c r="H19" s="21">
        <v>0</v>
      </c>
      <c r="I19" s="23" t="str">
        <f>IF(F19&lt;&gt;0,H19/F19*100,"**.**")</f>
        <v>**.**</v>
      </c>
      <c r="J19" s="23">
        <f>IF(G19&lt;&gt;0,H19/G19*100,"**.**")</f>
        <v>0</v>
      </c>
    </row>
    <row r="20" spans="1:10" s="15" customFormat="1" ht="15.75">
      <c r="A20" s="12"/>
      <c r="B20" s="12" t="s">
        <v>41</v>
      </c>
      <c r="C20" s="12"/>
      <c r="D20" s="12"/>
      <c r="E20" s="12" t="s">
        <v>42</v>
      </c>
      <c r="F20" s="13">
        <f>+F21</f>
        <v>4363</v>
      </c>
      <c r="G20" s="13">
        <f>+G21</f>
        <v>0</v>
      </c>
      <c r="H20" s="13">
        <f>+H21</f>
        <v>4500</v>
      </c>
      <c r="I20" s="14">
        <f>IF(F20&lt;&gt;0,H20/F20*100,"**.**")</f>
        <v>103.1400412560165</v>
      </c>
      <c r="J20" s="14" t="str">
        <f>IF(G20&lt;&gt;0,H20/G20*100,"**.**")</f>
        <v>**.**</v>
      </c>
    </row>
    <row r="21" spans="1:10" s="19" customFormat="1" ht="12.75">
      <c r="A21" s="16"/>
      <c r="B21" s="16"/>
      <c r="C21" s="16" t="s">
        <v>43</v>
      </c>
      <c r="D21" s="16"/>
      <c r="E21" s="16" t="s">
        <v>44</v>
      </c>
      <c r="F21" s="17">
        <f>+F22</f>
        <v>4363</v>
      </c>
      <c r="G21" s="17">
        <f>+G22</f>
        <v>0</v>
      </c>
      <c r="H21" s="17">
        <f>+H22</f>
        <v>4500</v>
      </c>
      <c r="I21" s="18">
        <f>IF(F21&lt;&gt;0,H21/F21*100,"**.**")</f>
        <v>103.1400412560165</v>
      </c>
      <c r="J21" s="18" t="str">
        <f>IF(G21&lt;&gt;0,H21/G21*100,"**.**")</f>
        <v>**.**</v>
      </c>
    </row>
    <row r="22" spans="1:10" s="22" customFormat="1" ht="12.75">
      <c r="A22" s="20"/>
      <c r="B22" s="20"/>
      <c r="C22" s="20"/>
      <c r="D22" s="20" t="s">
        <v>45</v>
      </c>
      <c r="E22" s="20" t="s">
        <v>46</v>
      </c>
      <c r="F22" s="21">
        <v>4363</v>
      </c>
      <c r="G22" s="21">
        <v>0</v>
      </c>
      <c r="H22" s="21">
        <v>4500</v>
      </c>
      <c r="I22" s="23">
        <f>IF(F22&lt;&gt;0,H22/F22*100,"**.**")</f>
        <v>103.1400412560165</v>
      </c>
      <c r="J22" s="23" t="str">
        <f>IF(G22&lt;&gt;0,H22/G22*100,"**.**")</f>
        <v>**.**</v>
      </c>
    </row>
    <row r="23" spans="1:10" s="11" customFormat="1" ht="18.75">
      <c r="A23" s="8" t="s">
        <v>47</v>
      </c>
      <c r="B23" s="8"/>
      <c r="C23" s="8"/>
      <c r="D23" s="8"/>
      <c r="E23" s="8" t="s">
        <v>48</v>
      </c>
      <c r="F23" s="9">
        <f>+F24</f>
        <v>2717</v>
      </c>
      <c r="G23" s="9">
        <f>+G24</f>
        <v>1132</v>
      </c>
      <c r="H23" s="9">
        <f>+H24</f>
        <v>1132</v>
      </c>
      <c r="I23" s="10">
        <f>IF(F23&lt;&gt;0,H23/F23*100,"**.**")</f>
        <v>41.6635995583364</v>
      </c>
      <c r="J23" s="10">
        <f>IF(G23&lt;&gt;0,H23/G23*100,"**.**")</f>
        <v>100</v>
      </c>
    </row>
    <row r="24" spans="1:10" s="15" customFormat="1" ht="15.75">
      <c r="A24" s="12"/>
      <c r="B24" s="12" t="s">
        <v>49</v>
      </c>
      <c r="C24" s="12"/>
      <c r="D24" s="12"/>
      <c r="E24" s="12" t="s">
        <v>50</v>
      </c>
      <c r="F24" s="13">
        <f>+F25</f>
        <v>2717</v>
      </c>
      <c r="G24" s="13">
        <f>+G25</f>
        <v>1132</v>
      </c>
      <c r="H24" s="13">
        <f>+H25</f>
        <v>1132</v>
      </c>
      <c r="I24" s="14">
        <f>IF(F24&lt;&gt;0,H24/F24*100,"**.**")</f>
        <v>41.6635995583364</v>
      </c>
      <c r="J24" s="14">
        <f>IF(G24&lt;&gt;0,H24/G24*100,"**.**")</f>
        <v>100</v>
      </c>
    </row>
    <row r="25" spans="1:10" s="19" customFormat="1" ht="12.75">
      <c r="A25" s="16"/>
      <c r="B25" s="16"/>
      <c r="C25" s="16" t="s">
        <v>51</v>
      </c>
      <c r="D25" s="16"/>
      <c r="E25" s="16" t="s">
        <v>52</v>
      </c>
      <c r="F25" s="17">
        <f>+F26</f>
        <v>2717</v>
      </c>
      <c r="G25" s="17">
        <f>+G26</f>
        <v>1132</v>
      </c>
      <c r="H25" s="17">
        <f>+H26</f>
        <v>1132</v>
      </c>
      <c r="I25" s="18">
        <f>IF(F25&lt;&gt;0,H25/F25*100,"**.**")</f>
        <v>41.6635995583364</v>
      </c>
      <c r="J25" s="18">
        <f>IF(G25&lt;&gt;0,H25/G25*100,"**.**")</f>
        <v>100</v>
      </c>
    </row>
    <row r="26" spans="1:10" s="22" customFormat="1" ht="12.75">
      <c r="A26" s="20"/>
      <c r="B26" s="20"/>
      <c r="C26" s="20"/>
      <c r="D26" s="20" t="s">
        <v>23</v>
      </c>
      <c r="E26" s="20" t="s">
        <v>24</v>
      </c>
      <c r="F26" s="21">
        <v>2717</v>
      </c>
      <c r="G26" s="21">
        <v>1132</v>
      </c>
      <c r="H26" s="21">
        <v>1132</v>
      </c>
      <c r="I26" s="23">
        <f>IF(F26&lt;&gt;0,H26/F26*100,"**.**")</f>
        <v>41.6635995583364</v>
      </c>
      <c r="J26" s="23">
        <f>IF(G26&lt;&gt;0,H26/G26*100,"**.**")</f>
        <v>100</v>
      </c>
    </row>
    <row r="27" spans="1:10" s="11" customFormat="1" ht="18.75">
      <c r="A27" s="8" t="s">
        <v>53</v>
      </c>
      <c r="B27" s="8"/>
      <c r="C27" s="8"/>
      <c r="D27" s="8"/>
      <c r="E27" s="8" t="s">
        <v>54</v>
      </c>
      <c r="F27" s="9">
        <f>+F28+F46</f>
        <v>101202</v>
      </c>
      <c r="G27" s="9">
        <f>+G28+G46</f>
        <v>83710</v>
      </c>
      <c r="H27" s="9">
        <f>+H28+H46</f>
        <v>75900</v>
      </c>
      <c r="I27" s="10">
        <f>IF(F27&lt;&gt;0,H27/F27*100,"**.**")</f>
        <v>74.99851781585343</v>
      </c>
      <c r="J27" s="10">
        <f>IF(G27&lt;&gt;0,H27/G27*100,"**.**")</f>
        <v>90.67017082785807</v>
      </c>
    </row>
    <row r="28" spans="1:10" s="15" customFormat="1" ht="15.75">
      <c r="A28" s="12"/>
      <c r="B28" s="12" t="s">
        <v>55</v>
      </c>
      <c r="C28" s="12"/>
      <c r="D28" s="12"/>
      <c r="E28" s="12" t="s">
        <v>56</v>
      </c>
      <c r="F28" s="13">
        <f>+F29+F40+F42</f>
        <v>90443</v>
      </c>
      <c r="G28" s="13">
        <f>+G29+G40+G42</f>
        <v>77755</v>
      </c>
      <c r="H28" s="13">
        <f>+H29+H40+H42</f>
        <v>66600</v>
      </c>
      <c r="I28" s="14">
        <f>IF(F28&lt;&gt;0,H28/F28*100,"**.**")</f>
        <v>73.6375396658669</v>
      </c>
      <c r="J28" s="14">
        <f>IF(G28&lt;&gt;0,H28/G28*100,"**.**")</f>
        <v>85.65365571345895</v>
      </c>
    </row>
    <row r="29" spans="1:10" s="19" customFormat="1" ht="12.75">
      <c r="A29" s="16"/>
      <c r="B29" s="16"/>
      <c r="C29" s="16" t="s">
        <v>57</v>
      </c>
      <c r="D29" s="16"/>
      <c r="E29" s="16" t="s">
        <v>58</v>
      </c>
      <c r="F29" s="17">
        <f>+F30+F31+F32+F33+F34+F35+F36+F37+F38+F39</f>
        <v>60206</v>
      </c>
      <c r="G29" s="17">
        <f>+G30+G31+G32+G33+G34+G35+G36+G37+G38+G39</f>
        <v>42049</v>
      </c>
      <c r="H29" s="17">
        <f>+H30+H31+H32+H33+H34+H35+H36+H37+H38+H39</f>
        <v>28000</v>
      </c>
      <c r="I29" s="18">
        <f>IF(F29&lt;&gt;0,H29/F29*100,"**.**")</f>
        <v>46.50699265853901</v>
      </c>
      <c r="J29" s="18">
        <f>IF(G29&lt;&gt;0,H29/G29*100,"**.**")</f>
        <v>66.5889795238888</v>
      </c>
    </row>
    <row r="30" spans="1:10" s="22" customFormat="1" ht="12.75">
      <c r="A30" s="20"/>
      <c r="B30" s="20"/>
      <c r="C30" s="20"/>
      <c r="D30" s="20" t="s">
        <v>59</v>
      </c>
      <c r="E30" s="20" t="s">
        <v>60</v>
      </c>
      <c r="F30" s="21">
        <v>43225</v>
      </c>
      <c r="G30" s="21">
        <v>2943</v>
      </c>
      <c r="H30" s="21">
        <v>0</v>
      </c>
      <c r="I30" s="23">
        <f>IF(F30&lt;&gt;0,H30/F30*100,"**.**")</f>
        <v>0</v>
      </c>
      <c r="J30" s="23">
        <f>IF(G30&lt;&gt;0,H30/G30*100,"**.**")</f>
        <v>0</v>
      </c>
    </row>
    <row r="31" spans="1:10" s="22" customFormat="1" ht="12.75">
      <c r="A31" s="20"/>
      <c r="B31" s="20"/>
      <c r="C31" s="20"/>
      <c r="D31" s="20" t="s">
        <v>61</v>
      </c>
      <c r="E31" s="20" t="s">
        <v>62</v>
      </c>
      <c r="F31" s="21">
        <v>672</v>
      </c>
      <c r="G31" s="21">
        <v>0</v>
      </c>
      <c r="H31" s="21">
        <v>0</v>
      </c>
      <c r="I31" s="23">
        <f>IF(F31&lt;&gt;0,H31/F31*100,"**.**")</f>
        <v>0</v>
      </c>
      <c r="J31" s="23" t="str">
        <f>IF(G31&lt;&gt;0,H31/G31*100,"**.**")</f>
        <v>**.**</v>
      </c>
    </row>
    <row r="32" spans="1:10" s="22" customFormat="1" ht="12.75">
      <c r="A32" s="20"/>
      <c r="B32" s="20"/>
      <c r="C32" s="20"/>
      <c r="D32" s="20" t="s">
        <v>63</v>
      </c>
      <c r="E32" s="20" t="s">
        <v>64</v>
      </c>
      <c r="F32" s="21">
        <v>845</v>
      </c>
      <c r="G32" s="21">
        <v>66</v>
      </c>
      <c r="H32" s="21">
        <v>0</v>
      </c>
      <c r="I32" s="23">
        <f>IF(F32&lt;&gt;0,H32/F32*100,"**.**")</f>
        <v>0</v>
      </c>
      <c r="J32" s="23">
        <f>IF(G32&lt;&gt;0,H32/G32*100,"**.**")</f>
        <v>0</v>
      </c>
    </row>
    <row r="33" spans="1:10" s="22" customFormat="1" ht="12.75">
      <c r="A33" s="20"/>
      <c r="B33" s="20"/>
      <c r="C33" s="20"/>
      <c r="D33" s="20" t="s">
        <v>65</v>
      </c>
      <c r="E33" s="20" t="s">
        <v>66</v>
      </c>
      <c r="F33" s="21">
        <v>0</v>
      </c>
      <c r="G33" s="21">
        <v>10687</v>
      </c>
      <c r="H33" s="21">
        <v>0</v>
      </c>
      <c r="I33" s="23" t="str">
        <f>IF(F33&lt;&gt;0,H33/F33*100,"**.**")</f>
        <v>**.**</v>
      </c>
      <c r="J33" s="23">
        <f>IF(G33&lt;&gt;0,H33/G33*100,"**.**")</f>
        <v>0</v>
      </c>
    </row>
    <row r="34" spans="1:10" s="22" customFormat="1" ht="12.75">
      <c r="A34" s="20"/>
      <c r="B34" s="20"/>
      <c r="C34" s="20"/>
      <c r="D34" s="20" t="s">
        <v>67</v>
      </c>
      <c r="E34" s="20" t="s">
        <v>68</v>
      </c>
      <c r="F34" s="21">
        <v>3853</v>
      </c>
      <c r="G34" s="21">
        <v>849</v>
      </c>
      <c r="H34" s="21">
        <v>0</v>
      </c>
      <c r="I34" s="23">
        <f>IF(F34&lt;&gt;0,H34/F34*100,"**.**")</f>
        <v>0</v>
      </c>
      <c r="J34" s="23">
        <f>IF(G34&lt;&gt;0,H34/G34*100,"**.**")</f>
        <v>0</v>
      </c>
    </row>
    <row r="35" spans="1:10" s="22" customFormat="1" ht="12.75">
      <c r="A35" s="20"/>
      <c r="B35" s="20"/>
      <c r="C35" s="20"/>
      <c r="D35" s="20" t="s">
        <v>69</v>
      </c>
      <c r="E35" s="20" t="s">
        <v>70</v>
      </c>
      <c r="F35" s="21">
        <v>3086</v>
      </c>
      <c r="G35" s="21">
        <v>681</v>
      </c>
      <c r="H35" s="21">
        <v>0</v>
      </c>
      <c r="I35" s="23">
        <f>IF(F35&lt;&gt;0,H35/F35*100,"**.**")</f>
        <v>0</v>
      </c>
      <c r="J35" s="23">
        <f>IF(G35&lt;&gt;0,H35/G35*100,"**.**")</f>
        <v>0</v>
      </c>
    </row>
    <row r="36" spans="1:10" s="22" customFormat="1" ht="12.75">
      <c r="A36" s="20"/>
      <c r="B36" s="20"/>
      <c r="C36" s="20"/>
      <c r="D36" s="20" t="s">
        <v>71</v>
      </c>
      <c r="E36" s="20" t="s">
        <v>72</v>
      </c>
      <c r="F36" s="21">
        <v>26</v>
      </c>
      <c r="G36" s="21">
        <v>6</v>
      </c>
      <c r="H36" s="21">
        <v>0</v>
      </c>
      <c r="I36" s="23">
        <f>IF(F36&lt;&gt;0,H36/F36*100,"**.**")</f>
        <v>0</v>
      </c>
      <c r="J36" s="23">
        <f>IF(G36&lt;&gt;0,H36/G36*100,"**.**")</f>
        <v>0</v>
      </c>
    </row>
    <row r="37" spans="1:10" s="22" customFormat="1" ht="12.75">
      <c r="A37" s="20"/>
      <c r="B37" s="20"/>
      <c r="C37" s="20"/>
      <c r="D37" s="20" t="s">
        <v>73</v>
      </c>
      <c r="E37" s="20" t="s">
        <v>74</v>
      </c>
      <c r="F37" s="21">
        <v>44</v>
      </c>
      <c r="G37" s="21">
        <v>10</v>
      </c>
      <c r="H37" s="21">
        <v>0</v>
      </c>
      <c r="I37" s="23">
        <f>IF(F37&lt;&gt;0,H37/F37*100,"**.**")</f>
        <v>0</v>
      </c>
      <c r="J37" s="23">
        <f>IF(G37&lt;&gt;0,H37/G37*100,"**.**")</f>
        <v>0</v>
      </c>
    </row>
    <row r="38" spans="1:10" s="22" customFormat="1" ht="12.75">
      <c r="A38" s="20"/>
      <c r="B38" s="20"/>
      <c r="C38" s="20"/>
      <c r="D38" s="20" t="s">
        <v>75</v>
      </c>
      <c r="E38" s="20" t="s">
        <v>76</v>
      </c>
      <c r="F38" s="21">
        <v>632</v>
      </c>
      <c r="G38" s="21">
        <v>53</v>
      </c>
      <c r="H38" s="21">
        <v>0</v>
      </c>
      <c r="I38" s="23">
        <f>IF(F38&lt;&gt;0,H38/F38*100,"**.**")</f>
        <v>0</v>
      </c>
      <c r="J38" s="23">
        <f>IF(G38&lt;&gt;0,H38/G38*100,"**.**")</f>
        <v>0</v>
      </c>
    </row>
    <row r="39" spans="1:10" s="22" customFormat="1" ht="12.75">
      <c r="A39" s="20"/>
      <c r="B39" s="20"/>
      <c r="C39" s="20"/>
      <c r="D39" s="20" t="s">
        <v>23</v>
      </c>
      <c r="E39" s="20" t="s">
        <v>24</v>
      </c>
      <c r="F39" s="21">
        <v>7823</v>
      </c>
      <c r="G39" s="21">
        <v>26754</v>
      </c>
      <c r="H39" s="21">
        <v>28000</v>
      </c>
      <c r="I39" s="23">
        <f>IF(F39&lt;&gt;0,H39/F39*100,"**.**")</f>
        <v>357.91895692189695</v>
      </c>
      <c r="J39" s="23">
        <f>IF(G39&lt;&gt;0,H39/G39*100,"**.**")</f>
        <v>104.65724751439036</v>
      </c>
    </row>
    <row r="40" spans="1:10" s="19" customFormat="1" ht="12.75">
      <c r="A40" s="16"/>
      <c r="B40" s="16"/>
      <c r="C40" s="16" t="s">
        <v>77</v>
      </c>
      <c r="D40" s="16"/>
      <c r="E40" s="16" t="s">
        <v>78</v>
      </c>
      <c r="F40" s="17">
        <f>+F41</f>
        <v>25646</v>
      </c>
      <c r="G40" s="17">
        <f>+G41</f>
        <v>28588</v>
      </c>
      <c r="H40" s="17">
        <f>+H41</f>
        <v>29000</v>
      </c>
      <c r="I40" s="18">
        <f>IF(F40&lt;&gt;0,H40/F40*100,"**.**")</f>
        <v>113.07806285580597</v>
      </c>
      <c r="J40" s="18">
        <f>IF(G40&lt;&gt;0,H40/G40*100,"**.**")</f>
        <v>101.44116412480761</v>
      </c>
    </row>
    <row r="41" spans="1:10" s="22" customFormat="1" ht="12.75">
      <c r="A41" s="20"/>
      <c r="B41" s="20"/>
      <c r="C41" s="20"/>
      <c r="D41" s="20" t="s">
        <v>21</v>
      </c>
      <c r="E41" s="20" t="s">
        <v>22</v>
      </c>
      <c r="F41" s="21">
        <v>25646</v>
      </c>
      <c r="G41" s="21">
        <v>28588</v>
      </c>
      <c r="H41" s="21">
        <v>29000</v>
      </c>
      <c r="I41" s="23">
        <f>IF(F41&lt;&gt;0,H41/F41*100,"**.**")</f>
        <v>113.07806285580597</v>
      </c>
      <c r="J41" s="23">
        <f>IF(G41&lt;&gt;0,H41/G41*100,"**.**")</f>
        <v>101.44116412480761</v>
      </c>
    </row>
    <row r="42" spans="1:10" s="19" customFormat="1" ht="12.75">
      <c r="A42" s="16"/>
      <c r="B42" s="16"/>
      <c r="C42" s="16" t="s">
        <v>79</v>
      </c>
      <c r="D42" s="16"/>
      <c r="E42" s="16" t="s">
        <v>80</v>
      </c>
      <c r="F42" s="17">
        <f>+F43+F44+F45</f>
        <v>4591</v>
      </c>
      <c r="G42" s="17">
        <f>+G43+G44+G45</f>
        <v>7118</v>
      </c>
      <c r="H42" s="17">
        <f>+H43+H44+H45</f>
        <v>9600</v>
      </c>
      <c r="I42" s="18">
        <f>IF(F42&lt;&gt;0,H42/F42*100,"**.**")</f>
        <v>209.10477020257025</v>
      </c>
      <c r="J42" s="18">
        <f>IF(G42&lt;&gt;0,H42/G42*100,"**.**")</f>
        <v>134.86934532171958</v>
      </c>
    </row>
    <row r="43" spans="1:10" s="22" customFormat="1" ht="12.75">
      <c r="A43" s="20"/>
      <c r="B43" s="20"/>
      <c r="C43" s="20"/>
      <c r="D43" s="20" t="s">
        <v>21</v>
      </c>
      <c r="E43" s="20" t="s">
        <v>22</v>
      </c>
      <c r="F43" s="21">
        <v>0</v>
      </c>
      <c r="G43" s="21">
        <v>265</v>
      </c>
      <c r="H43" s="21">
        <v>300</v>
      </c>
      <c r="I43" s="23" t="str">
        <f>IF(F43&lt;&gt;0,H43/F43*100,"**.**")</f>
        <v>**.**</v>
      </c>
      <c r="J43" s="23">
        <f>IF(G43&lt;&gt;0,H43/G43*100,"**.**")</f>
        <v>113.20754716981132</v>
      </c>
    </row>
    <row r="44" spans="1:10" s="22" customFormat="1" ht="12.75">
      <c r="A44" s="20"/>
      <c r="B44" s="20"/>
      <c r="C44" s="20"/>
      <c r="D44" s="20" t="s">
        <v>81</v>
      </c>
      <c r="E44" s="20" t="s">
        <v>82</v>
      </c>
      <c r="F44" s="21">
        <v>4591</v>
      </c>
      <c r="G44" s="21">
        <v>6773</v>
      </c>
      <c r="H44" s="21">
        <v>9200</v>
      </c>
      <c r="I44" s="23">
        <f>IF(F44&lt;&gt;0,H44/F44*100,"**.**")</f>
        <v>200.3920714441298</v>
      </c>
      <c r="J44" s="23">
        <f>IF(G44&lt;&gt;0,H44/G44*100,"**.**")</f>
        <v>135.8334563708844</v>
      </c>
    </row>
    <row r="45" spans="1:10" s="22" customFormat="1" ht="12.75">
      <c r="A45" s="20"/>
      <c r="B45" s="20"/>
      <c r="C45" s="20"/>
      <c r="D45" s="20" t="s">
        <v>23</v>
      </c>
      <c r="E45" s="20" t="s">
        <v>24</v>
      </c>
      <c r="F45" s="21">
        <v>0</v>
      </c>
      <c r="G45" s="21">
        <v>80</v>
      </c>
      <c r="H45" s="21">
        <v>100</v>
      </c>
      <c r="I45" s="23" t="str">
        <f>IF(F45&lt;&gt;0,H45/F45*100,"**.**")</f>
        <v>**.**</v>
      </c>
      <c r="J45" s="23">
        <f>IF(G45&lt;&gt;0,H45/G45*100,"**.**")</f>
        <v>125</v>
      </c>
    </row>
    <row r="46" spans="1:10" s="15" customFormat="1" ht="15.75">
      <c r="A46" s="12"/>
      <c r="B46" s="12" t="s">
        <v>83</v>
      </c>
      <c r="C46" s="12"/>
      <c r="D46" s="12"/>
      <c r="E46" s="12" t="s">
        <v>84</v>
      </c>
      <c r="F46" s="13">
        <f>+F47</f>
        <v>10759</v>
      </c>
      <c r="G46" s="13">
        <f>+G47</f>
        <v>5955</v>
      </c>
      <c r="H46" s="13">
        <f>+H47</f>
        <v>9300</v>
      </c>
      <c r="I46" s="14">
        <f>IF(F46&lt;&gt;0,H46/F46*100,"**.**")</f>
        <v>86.43926015428943</v>
      </c>
      <c r="J46" s="14">
        <f>IF(G46&lt;&gt;0,H46/G46*100,"**.**")</f>
        <v>156.1712846347607</v>
      </c>
    </row>
    <row r="47" spans="1:10" s="19" customFormat="1" ht="12.75">
      <c r="A47" s="16"/>
      <c r="B47" s="16"/>
      <c r="C47" s="16" t="s">
        <v>85</v>
      </c>
      <c r="D47" s="16"/>
      <c r="E47" s="16" t="s">
        <v>86</v>
      </c>
      <c r="F47" s="17">
        <f>+F48</f>
        <v>10759</v>
      </c>
      <c r="G47" s="17">
        <f>+G48</f>
        <v>5955</v>
      </c>
      <c r="H47" s="17">
        <f>+H48</f>
        <v>9300</v>
      </c>
      <c r="I47" s="18">
        <f>IF(F47&lt;&gt;0,H47/F47*100,"**.**")</f>
        <v>86.43926015428943</v>
      </c>
      <c r="J47" s="18">
        <f>IF(G47&lt;&gt;0,H47/G47*100,"**.**")</f>
        <v>156.1712846347607</v>
      </c>
    </row>
    <row r="48" spans="1:10" s="22" customFormat="1" ht="12.75">
      <c r="A48" s="20"/>
      <c r="B48" s="20"/>
      <c r="C48" s="20"/>
      <c r="D48" s="20" t="s">
        <v>21</v>
      </c>
      <c r="E48" s="20" t="s">
        <v>22</v>
      </c>
      <c r="F48" s="21">
        <v>10759</v>
      </c>
      <c r="G48" s="21">
        <v>5955</v>
      </c>
      <c r="H48" s="21">
        <v>9300</v>
      </c>
      <c r="I48" s="23">
        <f>IF(F48&lt;&gt;0,H48/F48*100,"**.**")</f>
        <v>86.43926015428943</v>
      </c>
      <c r="J48" s="23">
        <f>IF(G48&lt;&gt;0,H48/G48*100,"**.**")</f>
        <v>156.1712846347607</v>
      </c>
    </row>
    <row r="49" spans="1:10" s="11" customFormat="1" ht="18.75">
      <c r="A49" s="8" t="s">
        <v>87</v>
      </c>
      <c r="B49" s="8"/>
      <c r="C49" s="8"/>
      <c r="D49" s="8"/>
      <c r="E49" s="8" t="s">
        <v>88</v>
      </c>
      <c r="F49" s="9">
        <f>+F50+F53+F77+F81+F85+F97+F101+F105+F108+F111+F116+F123+F126+F131+F134+F143+F152+F158+F161+F165+F171+F176+F180+F185+F188+F193+F196+F202+F206+F211+F225+F233+F237+F247+F262+F265+F268+F271+F276+F287+F295</f>
        <v>5626764</v>
      </c>
      <c r="G49" s="9">
        <f>+G50+G53+G77+G81+G85+G97+G101+G105+G108+G111+G116+G123+G126+G131+G134+G143+G152+G158+G161+G165+G171+G176+G180+G185+G188+G193+G196+G202+G206+G211+G225+G233+G237+G247+G262+G265+G268+G271+G276+G287+G295</f>
        <v>5199014</v>
      </c>
      <c r="H49" s="9">
        <f>+H50+H53+H77+H81+H85+H97+H101+H105+H108+H111+H116+H123+H126+H131+H134+H143+H152+H158+H161+H165+H171+H176+H180+H185+H188+H193+H196+H202+H206+H211+H225+H233+H237+H247+H262+H265+H268+H271+H276+H287+H295</f>
        <v>7449219</v>
      </c>
      <c r="I49" s="10">
        <f>IF(F49&lt;&gt;0,H49/F49*100,"**.**")</f>
        <v>132.38904279617913</v>
      </c>
      <c r="J49" s="10">
        <f>IF(G49&lt;&gt;0,H49/G49*100,"**.**")</f>
        <v>143.28137989241807</v>
      </c>
    </row>
    <row r="50" spans="1:10" s="15" customFormat="1" ht="15.75">
      <c r="A50" s="12"/>
      <c r="B50" s="12" t="s">
        <v>89</v>
      </c>
      <c r="C50" s="12"/>
      <c r="D50" s="12"/>
      <c r="E50" s="12" t="s">
        <v>90</v>
      </c>
      <c r="F50" s="13">
        <f>+F51</f>
        <v>9073</v>
      </c>
      <c r="G50" s="13">
        <f>+G51</f>
        <v>9072</v>
      </c>
      <c r="H50" s="13">
        <f>+H51</f>
        <v>9500</v>
      </c>
      <c r="I50" s="14">
        <f>IF(F50&lt;&gt;0,H50/F50*100,"**.**")</f>
        <v>104.70627135456849</v>
      </c>
      <c r="J50" s="14">
        <f>IF(G50&lt;&gt;0,H50/G50*100,"**.**")</f>
        <v>104.71781305114638</v>
      </c>
    </row>
    <row r="51" spans="1:10" s="19" customFormat="1" ht="12.75">
      <c r="A51" s="16"/>
      <c r="B51" s="16"/>
      <c r="C51" s="16" t="s">
        <v>91</v>
      </c>
      <c r="D51" s="16"/>
      <c r="E51" s="16" t="s">
        <v>92</v>
      </c>
      <c r="F51" s="17">
        <f>+F52</f>
        <v>9073</v>
      </c>
      <c r="G51" s="17">
        <f>+G52</f>
        <v>9072</v>
      </c>
      <c r="H51" s="17">
        <f>+H52</f>
        <v>9500</v>
      </c>
      <c r="I51" s="18">
        <f>IF(F51&lt;&gt;0,H51/F51*100,"**.**")</f>
        <v>104.70627135456849</v>
      </c>
      <c r="J51" s="18">
        <f>IF(G51&lt;&gt;0,H51/G51*100,"**.**")</f>
        <v>104.71781305114638</v>
      </c>
    </row>
    <row r="52" spans="1:10" s="22" customFormat="1" ht="12.75">
      <c r="A52" s="20"/>
      <c r="B52" s="20"/>
      <c r="C52" s="20"/>
      <c r="D52" s="20" t="s">
        <v>21</v>
      </c>
      <c r="E52" s="20" t="s">
        <v>22</v>
      </c>
      <c r="F52" s="21">
        <v>9073</v>
      </c>
      <c r="G52" s="21">
        <v>9072</v>
      </c>
      <c r="H52" s="21">
        <v>9500</v>
      </c>
      <c r="I52" s="23">
        <f>IF(F52&lt;&gt;0,H52/F52*100,"**.**")</f>
        <v>104.70627135456849</v>
      </c>
      <c r="J52" s="23">
        <f>IF(G52&lt;&gt;0,H52/G52*100,"**.**")</f>
        <v>104.71781305114638</v>
      </c>
    </row>
    <row r="53" spans="1:10" s="15" customFormat="1" ht="15.75">
      <c r="A53" s="12"/>
      <c r="B53" s="12" t="s">
        <v>93</v>
      </c>
      <c r="C53" s="12"/>
      <c r="D53" s="12"/>
      <c r="E53" s="12" t="s">
        <v>94</v>
      </c>
      <c r="F53" s="13">
        <f>+F54+F66+F75</f>
        <v>371311</v>
      </c>
      <c r="G53" s="13">
        <f>+G54+G66+G75</f>
        <v>365710</v>
      </c>
      <c r="H53" s="13">
        <f>+H54+H66+H75</f>
        <v>428022</v>
      </c>
      <c r="I53" s="14">
        <f>IF(F53&lt;&gt;0,H53/F53*100,"**.**")</f>
        <v>115.27318070296869</v>
      </c>
      <c r="J53" s="14">
        <f>IF(G53&lt;&gt;0,H53/G53*100,"**.**")</f>
        <v>117.03863717152936</v>
      </c>
    </row>
    <row r="54" spans="1:10" s="19" customFormat="1" ht="12.75">
      <c r="A54" s="16"/>
      <c r="B54" s="16"/>
      <c r="C54" s="16" t="s">
        <v>95</v>
      </c>
      <c r="D54" s="16"/>
      <c r="E54" s="16" t="s">
        <v>96</v>
      </c>
      <c r="F54" s="17">
        <f>+F55+F56+F57+F58+F59+F60+F61+F62+F63+F64+F65</f>
        <v>207839</v>
      </c>
      <c r="G54" s="17">
        <f>+G55+G56+G57+G58+G59+G60+G61+G62+G63+G64+G65</f>
        <v>210373</v>
      </c>
      <c r="H54" s="17">
        <f>+H55+H56+H57+H58+H59+H60+H61+H62+H63+H64+H65</f>
        <v>228132</v>
      </c>
      <c r="I54" s="18">
        <f>IF(F54&lt;&gt;0,H54/F54*100,"**.**")</f>
        <v>109.7638075625845</v>
      </c>
      <c r="J54" s="18">
        <f>IF(G54&lt;&gt;0,H54/G54*100,"**.**")</f>
        <v>108.44167264810598</v>
      </c>
    </row>
    <row r="55" spans="1:10" s="22" customFormat="1" ht="12.75">
      <c r="A55" s="20"/>
      <c r="B55" s="20"/>
      <c r="C55" s="20"/>
      <c r="D55" s="20" t="s">
        <v>59</v>
      </c>
      <c r="E55" s="20" t="s">
        <v>60</v>
      </c>
      <c r="F55" s="21">
        <v>158811</v>
      </c>
      <c r="G55" s="21">
        <v>163512</v>
      </c>
      <c r="H55" s="21">
        <v>177390</v>
      </c>
      <c r="I55" s="23">
        <f>IF(F55&lt;&gt;0,H55/F55*100,"**.**")</f>
        <v>111.69881179515274</v>
      </c>
      <c r="J55" s="23">
        <f>IF(G55&lt;&gt;0,H55/G55*100,"**.**")</f>
        <v>108.4874504623514</v>
      </c>
    </row>
    <row r="56" spans="1:10" s="22" customFormat="1" ht="12.75">
      <c r="A56" s="20"/>
      <c r="B56" s="20"/>
      <c r="C56" s="20"/>
      <c r="D56" s="20" t="s">
        <v>61</v>
      </c>
      <c r="E56" s="20" t="s">
        <v>62</v>
      </c>
      <c r="F56" s="21">
        <v>4704</v>
      </c>
      <c r="G56" s="21">
        <v>5536</v>
      </c>
      <c r="H56" s="21">
        <v>5560</v>
      </c>
      <c r="I56" s="23">
        <f>IF(F56&lt;&gt;0,H56/F56*100,"**.**")</f>
        <v>118.19727891156462</v>
      </c>
      <c r="J56" s="23">
        <f>IF(G56&lt;&gt;0,H56/G56*100,"**.**")</f>
        <v>100.4335260115607</v>
      </c>
    </row>
    <row r="57" spans="1:10" s="22" customFormat="1" ht="12.75">
      <c r="A57" s="20"/>
      <c r="B57" s="20"/>
      <c r="C57" s="20"/>
      <c r="D57" s="20" t="s">
        <v>63</v>
      </c>
      <c r="E57" s="20" t="s">
        <v>64</v>
      </c>
      <c r="F57" s="21">
        <v>10110</v>
      </c>
      <c r="G57" s="21">
        <v>11536</v>
      </c>
      <c r="H57" s="21">
        <v>13124</v>
      </c>
      <c r="I57" s="23">
        <f>IF(F57&lt;&gt;0,H57/F57*100,"**.**")</f>
        <v>129.81206726013846</v>
      </c>
      <c r="J57" s="23">
        <f>IF(G57&lt;&gt;0,H57/G57*100,"**.**")</f>
        <v>113.76560332871013</v>
      </c>
    </row>
    <row r="58" spans="1:10" s="22" customFormat="1" ht="12.75">
      <c r="A58" s="20"/>
      <c r="B58" s="20"/>
      <c r="C58" s="20"/>
      <c r="D58" s="20" t="s">
        <v>97</v>
      </c>
      <c r="E58" s="20" t="s">
        <v>98</v>
      </c>
      <c r="F58" s="21">
        <v>2224</v>
      </c>
      <c r="G58" s="21">
        <v>0</v>
      </c>
      <c r="H58" s="21">
        <v>0</v>
      </c>
      <c r="I58" s="23">
        <f>IF(F58&lt;&gt;0,H58/F58*100,"**.**")</f>
        <v>0</v>
      </c>
      <c r="J58" s="23" t="str">
        <f>IF(G58&lt;&gt;0,H58/G58*100,"**.**")</f>
        <v>**.**</v>
      </c>
    </row>
    <row r="59" spans="1:10" s="22" customFormat="1" ht="12.75">
      <c r="A59" s="20"/>
      <c r="B59" s="20"/>
      <c r="C59" s="20"/>
      <c r="D59" s="20" t="s">
        <v>99</v>
      </c>
      <c r="E59" s="20" t="s">
        <v>100</v>
      </c>
      <c r="F59" s="21">
        <v>2212</v>
      </c>
      <c r="G59" s="21">
        <v>215</v>
      </c>
      <c r="H59" s="21">
        <v>500</v>
      </c>
      <c r="I59" s="23">
        <f>IF(F59&lt;&gt;0,H59/F59*100,"**.**")</f>
        <v>22.60397830018083</v>
      </c>
      <c r="J59" s="23">
        <f>IF(G59&lt;&gt;0,H59/G59*100,"**.**")</f>
        <v>232.55813953488374</v>
      </c>
    </row>
    <row r="60" spans="1:10" s="22" customFormat="1" ht="12.75">
      <c r="A60" s="20"/>
      <c r="B60" s="20"/>
      <c r="C60" s="20"/>
      <c r="D60" s="20" t="s">
        <v>65</v>
      </c>
      <c r="E60" s="20" t="s">
        <v>66</v>
      </c>
      <c r="F60" s="21">
        <v>1149</v>
      </c>
      <c r="G60" s="21">
        <v>578</v>
      </c>
      <c r="H60" s="21">
        <v>0</v>
      </c>
      <c r="I60" s="23">
        <f>IF(F60&lt;&gt;0,H60/F60*100,"**.**")</f>
        <v>0</v>
      </c>
      <c r="J60" s="23">
        <f>IF(G60&lt;&gt;0,H60/G60*100,"**.**")</f>
        <v>0</v>
      </c>
    </row>
    <row r="61" spans="1:10" s="22" customFormat="1" ht="12.75">
      <c r="A61" s="20"/>
      <c r="B61" s="20"/>
      <c r="C61" s="20"/>
      <c r="D61" s="20" t="s">
        <v>67</v>
      </c>
      <c r="E61" s="20" t="s">
        <v>68</v>
      </c>
      <c r="F61" s="21">
        <v>14255</v>
      </c>
      <c r="G61" s="21">
        <v>14306</v>
      </c>
      <c r="H61" s="21">
        <v>15699</v>
      </c>
      <c r="I61" s="23">
        <f>IF(F61&lt;&gt;0,H61/F61*100,"**.**")</f>
        <v>110.12977902490356</v>
      </c>
      <c r="J61" s="23">
        <f>IF(G61&lt;&gt;0,H61/G61*100,"**.**")</f>
        <v>109.73717321403606</v>
      </c>
    </row>
    <row r="62" spans="1:10" s="22" customFormat="1" ht="12.75">
      <c r="A62" s="20"/>
      <c r="B62" s="20"/>
      <c r="C62" s="20"/>
      <c r="D62" s="20" t="s">
        <v>69</v>
      </c>
      <c r="E62" s="20" t="s">
        <v>70</v>
      </c>
      <c r="F62" s="21">
        <v>11421</v>
      </c>
      <c r="G62" s="21">
        <v>11461</v>
      </c>
      <c r="H62" s="21">
        <v>12576</v>
      </c>
      <c r="I62" s="23">
        <f>IF(F62&lt;&gt;0,H62/F62*100,"**.**")</f>
        <v>110.1129498292619</v>
      </c>
      <c r="J62" s="23">
        <f>IF(G62&lt;&gt;0,H62/G62*100,"**.**")</f>
        <v>109.72864496989791</v>
      </c>
    </row>
    <row r="63" spans="1:10" s="22" customFormat="1" ht="12.75">
      <c r="A63" s="20"/>
      <c r="B63" s="20"/>
      <c r="C63" s="20"/>
      <c r="D63" s="20" t="s">
        <v>71</v>
      </c>
      <c r="E63" s="20" t="s">
        <v>72</v>
      </c>
      <c r="F63" s="21">
        <v>97</v>
      </c>
      <c r="G63" s="21">
        <v>97</v>
      </c>
      <c r="H63" s="21">
        <v>106</v>
      </c>
      <c r="I63" s="23">
        <f>IF(F63&lt;&gt;0,H63/F63*100,"**.**")</f>
        <v>109.27835051546391</v>
      </c>
      <c r="J63" s="23">
        <f>IF(G63&lt;&gt;0,H63/G63*100,"**.**")</f>
        <v>109.27835051546391</v>
      </c>
    </row>
    <row r="64" spans="1:10" s="22" customFormat="1" ht="12.75">
      <c r="A64" s="20"/>
      <c r="B64" s="20"/>
      <c r="C64" s="20"/>
      <c r="D64" s="20" t="s">
        <v>73</v>
      </c>
      <c r="E64" s="20" t="s">
        <v>74</v>
      </c>
      <c r="F64" s="21">
        <v>161</v>
      </c>
      <c r="G64" s="21">
        <v>161</v>
      </c>
      <c r="H64" s="21">
        <v>177</v>
      </c>
      <c r="I64" s="23">
        <f>IF(F64&lt;&gt;0,H64/F64*100,"**.**")</f>
        <v>109.93788819875776</v>
      </c>
      <c r="J64" s="23">
        <f>IF(G64&lt;&gt;0,H64/G64*100,"**.**")</f>
        <v>109.93788819875776</v>
      </c>
    </row>
    <row r="65" spans="1:10" s="22" customFormat="1" ht="12.75">
      <c r="A65" s="20"/>
      <c r="B65" s="20"/>
      <c r="C65" s="20"/>
      <c r="D65" s="20" t="s">
        <v>75</v>
      </c>
      <c r="E65" s="20" t="s">
        <v>76</v>
      </c>
      <c r="F65" s="21">
        <v>2695</v>
      </c>
      <c r="G65" s="21">
        <v>2971</v>
      </c>
      <c r="H65" s="21">
        <v>3000</v>
      </c>
      <c r="I65" s="23">
        <f>IF(F65&lt;&gt;0,H65/F65*100,"**.**")</f>
        <v>111.31725417439704</v>
      </c>
      <c r="J65" s="23">
        <f>IF(G65&lt;&gt;0,H65/G65*100,"**.**")</f>
        <v>100.97610232245036</v>
      </c>
    </row>
    <row r="66" spans="1:10" s="19" customFormat="1" ht="12.75">
      <c r="A66" s="16"/>
      <c r="B66" s="16"/>
      <c r="C66" s="16" t="s">
        <v>101</v>
      </c>
      <c r="D66" s="16"/>
      <c r="E66" s="16" t="s">
        <v>102</v>
      </c>
      <c r="F66" s="17">
        <f>+F67+F68+F69+F70+F71+F72+F73+F74</f>
        <v>161795</v>
      </c>
      <c r="G66" s="17">
        <f>+G67+G68+G69+G70+G71+G72+G73+G74</f>
        <v>153037</v>
      </c>
      <c r="H66" s="17">
        <f>+H67+H68+H69+H70+H71+H72+H73+H74</f>
        <v>197590</v>
      </c>
      <c r="I66" s="18">
        <f>IF(F66&lt;&gt;0,H66/F66*100,"**.**")</f>
        <v>122.12367502085972</v>
      </c>
      <c r="J66" s="18">
        <f>IF(G66&lt;&gt;0,H66/G66*100,"**.**")</f>
        <v>129.1125675490241</v>
      </c>
    </row>
    <row r="67" spans="1:10" s="22" customFormat="1" ht="12.75">
      <c r="A67" s="20"/>
      <c r="B67" s="20"/>
      <c r="C67" s="20"/>
      <c r="D67" s="20" t="s">
        <v>21</v>
      </c>
      <c r="E67" s="20" t="s">
        <v>22</v>
      </c>
      <c r="F67" s="21">
        <v>26577</v>
      </c>
      <c r="G67" s="21">
        <v>30062</v>
      </c>
      <c r="H67" s="21">
        <v>34240</v>
      </c>
      <c r="I67" s="23">
        <f>IF(F67&lt;&gt;0,H67/F67*100,"**.**")</f>
        <v>128.83320164051625</v>
      </c>
      <c r="J67" s="23">
        <f>IF(G67&lt;&gt;0,H67/G67*100,"**.**")</f>
        <v>113.89794424855299</v>
      </c>
    </row>
    <row r="68" spans="1:10" s="22" customFormat="1" ht="12.75">
      <c r="A68" s="20"/>
      <c r="B68" s="20"/>
      <c r="C68" s="20"/>
      <c r="D68" s="20" t="s">
        <v>103</v>
      </c>
      <c r="E68" s="20" t="s">
        <v>104</v>
      </c>
      <c r="F68" s="21">
        <v>14714</v>
      </c>
      <c r="G68" s="21">
        <v>23891</v>
      </c>
      <c r="H68" s="21">
        <v>21000</v>
      </c>
      <c r="I68" s="23">
        <f>IF(F68&lt;&gt;0,H68/F68*100,"**.**")</f>
        <v>142.72121788772597</v>
      </c>
      <c r="J68" s="23">
        <f>IF(G68&lt;&gt;0,H68/G68*100,"**.**")</f>
        <v>87.89920890711984</v>
      </c>
    </row>
    <row r="69" spans="1:10" s="22" customFormat="1" ht="12.75">
      <c r="A69" s="20"/>
      <c r="B69" s="20"/>
      <c r="C69" s="20"/>
      <c r="D69" s="20" t="s">
        <v>39</v>
      </c>
      <c r="E69" s="20" t="s">
        <v>40</v>
      </c>
      <c r="F69" s="21">
        <v>27535</v>
      </c>
      <c r="G69" s="21">
        <v>25331</v>
      </c>
      <c r="H69" s="21">
        <v>27400</v>
      </c>
      <c r="I69" s="23">
        <f>IF(F69&lt;&gt;0,H69/F69*100,"**.**")</f>
        <v>99.50971490829853</v>
      </c>
      <c r="J69" s="23">
        <f>IF(G69&lt;&gt;0,H69/G69*100,"**.**")</f>
        <v>108.16785756582843</v>
      </c>
    </row>
    <row r="70" spans="1:10" s="22" customFormat="1" ht="12.75">
      <c r="A70" s="20"/>
      <c r="B70" s="20"/>
      <c r="C70" s="20"/>
      <c r="D70" s="20" t="s">
        <v>105</v>
      </c>
      <c r="E70" s="20" t="s">
        <v>106</v>
      </c>
      <c r="F70" s="21">
        <v>1309</v>
      </c>
      <c r="G70" s="21">
        <v>1632</v>
      </c>
      <c r="H70" s="21">
        <v>2050</v>
      </c>
      <c r="I70" s="23">
        <f>IF(F70&lt;&gt;0,H70/F70*100,"**.**")</f>
        <v>156.60809778456837</v>
      </c>
      <c r="J70" s="23">
        <f>IF(G70&lt;&gt;0,H70/G70*100,"**.**")</f>
        <v>125.61274509803921</v>
      </c>
    </row>
    <row r="71" spans="1:10" s="22" customFormat="1" ht="12.75">
      <c r="A71" s="20"/>
      <c r="B71" s="20"/>
      <c r="C71" s="20"/>
      <c r="D71" s="20" t="s">
        <v>107</v>
      </c>
      <c r="E71" s="20" t="s">
        <v>108</v>
      </c>
      <c r="F71" s="21">
        <v>62533</v>
      </c>
      <c r="G71" s="21">
        <v>26238</v>
      </c>
      <c r="H71" s="21">
        <v>67200</v>
      </c>
      <c r="I71" s="23">
        <f>IF(F71&lt;&gt;0,H71/F71*100,"**.**")</f>
        <v>107.46325939903731</v>
      </c>
      <c r="J71" s="23">
        <f>IF(G71&lt;&gt;0,H71/G71*100,"**.**")</f>
        <v>256.11708209467184</v>
      </c>
    </row>
    <row r="72" spans="1:10" s="22" customFormat="1" ht="12.75">
      <c r="A72" s="20"/>
      <c r="B72" s="20"/>
      <c r="C72" s="20"/>
      <c r="D72" s="20" t="s">
        <v>23</v>
      </c>
      <c r="E72" s="20" t="s">
        <v>24</v>
      </c>
      <c r="F72" s="21">
        <v>15441</v>
      </c>
      <c r="G72" s="21">
        <v>11450</v>
      </c>
      <c r="H72" s="21">
        <v>15700</v>
      </c>
      <c r="I72" s="23">
        <f>IF(F72&lt;&gt;0,H72/F72*100,"**.**")</f>
        <v>101.67735250307624</v>
      </c>
      <c r="J72" s="23">
        <f>IF(G72&lt;&gt;0,H72/G72*100,"**.**")</f>
        <v>137.117903930131</v>
      </c>
    </row>
    <row r="73" spans="1:10" s="22" customFormat="1" ht="12.75">
      <c r="A73" s="20"/>
      <c r="B73" s="20"/>
      <c r="C73" s="20"/>
      <c r="D73" s="20" t="s">
        <v>109</v>
      </c>
      <c r="E73" s="20" t="s">
        <v>110</v>
      </c>
      <c r="F73" s="21">
        <v>7238</v>
      </c>
      <c r="G73" s="21">
        <v>13000</v>
      </c>
      <c r="H73" s="21">
        <v>5000</v>
      </c>
      <c r="I73" s="23">
        <f>IF(F73&lt;&gt;0,H73/F73*100,"**.**")</f>
        <v>69.07985631389887</v>
      </c>
      <c r="J73" s="23">
        <f>IF(G73&lt;&gt;0,H73/G73*100,"**.**")</f>
        <v>38.46153846153847</v>
      </c>
    </row>
    <row r="74" spans="1:10" s="22" customFormat="1" ht="12.75">
      <c r="A74" s="20"/>
      <c r="B74" s="20"/>
      <c r="C74" s="20"/>
      <c r="D74" s="20" t="s">
        <v>111</v>
      </c>
      <c r="E74" s="20" t="s">
        <v>112</v>
      </c>
      <c r="F74" s="21">
        <v>6448</v>
      </c>
      <c r="G74" s="21">
        <v>21433</v>
      </c>
      <c r="H74" s="21">
        <v>25000</v>
      </c>
      <c r="I74" s="23">
        <f>IF(F74&lt;&gt;0,H74/F74*100,"**.**")</f>
        <v>387.71712158808936</v>
      </c>
      <c r="J74" s="23">
        <f>IF(G74&lt;&gt;0,H74/G74*100,"**.**")</f>
        <v>116.64256053748892</v>
      </c>
    </row>
    <row r="75" spans="1:10" s="19" customFormat="1" ht="12.75">
      <c r="A75" s="16"/>
      <c r="B75" s="16"/>
      <c r="C75" s="16" t="s">
        <v>113</v>
      </c>
      <c r="D75" s="16"/>
      <c r="E75" s="16" t="s">
        <v>114</v>
      </c>
      <c r="F75" s="17">
        <f>+F76</f>
        <v>1677</v>
      </c>
      <c r="G75" s="17">
        <f>+G76</f>
        <v>2300</v>
      </c>
      <c r="H75" s="17">
        <f>+H76</f>
        <v>2300</v>
      </c>
      <c r="I75" s="18">
        <f>IF(F75&lt;&gt;0,H75/F75*100,"**.**")</f>
        <v>137.14967203339296</v>
      </c>
      <c r="J75" s="18">
        <f>IF(G75&lt;&gt;0,H75/G75*100,"**.**")</f>
        <v>100</v>
      </c>
    </row>
    <row r="76" spans="1:10" s="22" customFormat="1" ht="12.75">
      <c r="A76" s="20"/>
      <c r="B76" s="20"/>
      <c r="C76" s="20"/>
      <c r="D76" s="20" t="s">
        <v>23</v>
      </c>
      <c r="E76" s="20" t="s">
        <v>24</v>
      </c>
      <c r="F76" s="21">
        <v>1677</v>
      </c>
      <c r="G76" s="21">
        <v>2300</v>
      </c>
      <c r="H76" s="21">
        <v>2300</v>
      </c>
      <c r="I76" s="23">
        <f>IF(F76&lt;&gt;0,H76/F76*100,"**.**")</f>
        <v>137.14967203339296</v>
      </c>
      <c r="J76" s="23">
        <f>IF(G76&lt;&gt;0,H76/G76*100,"**.**")</f>
        <v>100</v>
      </c>
    </row>
    <row r="77" spans="1:10" s="15" customFormat="1" ht="15.75">
      <c r="A77" s="12"/>
      <c r="B77" s="12" t="s">
        <v>115</v>
      </c>
      <c r="C77" s="12"/>
      <c r="D77" s="12"/>
      <c r="E77" s="12" t="s">
        <v>116</v>
      </c>
      <c r="F77" s="13">
        <f>+F78</f>
        <v>43111</v>
      </c>
      <c r="G77" s="13">
        <f>+G78</f>
        <v>6727</v>
      </c>
      <c r="H77" s="13">
        <f>+H78</f>
        <v>40000</v>
      </c>
      <c r="I77" s="14">
        <f>IF(F77&lt;&gt;0,H77/F77*100,"**.**")</f>
        <v>92.78374428800075</v>
      </c>
      <c r="J77" s="14">
        <f>IF(G77&lt;&gt;0,H77/G77*100,"**.**")</f>
        <v>594.6187007581389</v>
      </c>
    </row>
    <row r="78" spans="1:10" s="19" customFormat="1" ht="12.75">
      <c r="A78" s="16"/>
      <c r="B78" s="16"/>
      <c r="C78" s="16" t="s">
        <v>117</v>
      </c>
      <c r="D78" s="16"/>
      <c r="E78" s="16" t="s">
        <v>118</v>
      </c>
      <c r="F78" s="17">
        <f>+F79+F80</f>
        <v>43111</v>
      </c>
      <c r="G78" s="17">
        <f>+G79+G80</f>
        <v>6727</v>
      </c>
      <c r="H78" s="17">
        <f>+H79+H80</f>
        <v>40000</v>
      </c>
      <c r="I78" s="18">
        <f>IF(F78&lt;&gt;0,H78/F78*100,"**.**")</f>
        <v>92.78374428800075</v>
      </c>
      <c r="J78" s="18">
        <f>IF(G78&lt;&gt;0,H78/G78*100,"**.**")</f>
        <v>594.6187007581389</v>
      </c>
    </row>
    <row r="79" spans="1:10" s="22" customFormat="1" ht="12.75">
      <c r="A79" s="20"/>
      <c r="B79" s="20"/>
      <c r="C79" s="20"/>
      <c r="D79" s="20" t="s">
        <v>119</v>
      </c>
      <c r="E79" s="20" t="s">
        <v>120</v>
      </c>
      <c r="F79" s="21">
        <v>0</v>
      </c>
      <c r="G79" s="21">
        <v>0</v>
      </c>
      <c r="H79" s="21">
        <v>35000</v>
      </c>
      <c r="I79" s="23" t="str">
        <f>IF(F79&lt;&gt;0,H79/F79*100,"**.**")</f>
        <v>**.**</v>
      </c>
      <c r="J79" s="23" t="str">
        <f>IF(G79&lt;&gt;0,H79/G79*100,"**.**")</f>
        <v>**.**</v>
      </c>
    </row>
    <row r="80" spans="1:10" s="22" customFormat="1" ht="12.75">
      <c r="A80" s="20"/>
      <c r="B80" s="20"/>
      <c r="C80" s="20"/>
      <c r="D80" s="20" t="s">
        <v>25</v>
      </c>
      <c r="E80" s="20" t="s">
        <v>26</v>
      </c>
      <c r="F80" s="21">
        <v>43111</v>
      </c>
      <c r="G80" s="21">
        <v>6727</v>
      </c>
      <c r="H80" s="21">
        <v>5000</v>
      </c>
      <c r="I80" s="23">
        <f>IF(F80&lt;&gt;0,H80/F80*100,"**.**")</f>
        <v>11.597968036000093</v>
      </c>
      <c r="J80" s="23">
        <f>IF(G80&lt;&gt;0,H80/G80*100,"**.**")</f>
        <v>74.32733759476736</v>
      </c>
    </row>
    <row r="81" spans="1:10" s="15" customFormat="1" ht="15.75">
      <c r="A81" s="12"/>
      <c r="B81" s="12" t="s">
        <v>121</v>
      </c>
      <c r="C81" s="12"/>
      <c r="D81" s="12"/>
      <c r="E81" s="12" t="s">
        <v>122</v>
      </c>
      <c r="F81" s="13">
        <f>+F82</f>
        <v>1152</v>
      </c>
      <c r="G81" s="13">
        <f>+G82</f>
        <v>2810</v>
      </c>
      <c r="H81" s="13">
        <f>+H82</f>
        <v>8300</v>
      </c>
      <c r="I81" s="14">
        <f>IF(F81&lt;&gt;0,H81/F81*100,"**.**")</f>
        <v>720.4861111111111</v>
      </c>
      <c r="J81" s="14">
        <f>IF(G81&lt;&gt;0,H81/G81*100,"**.**")</f>
        <v>295.37366548042706</v>
      </c>
    </row>
    <row r="82" spans="1:10" s="19" customFormat="1" ht="12.75">
      <c r="A82" s="16"/>
      <c r="B82" s="16"/>
      <c r="C82" s="16" t="s">
        <v>123</v>
      </c>
      <c r="D82" s="16"/>
      <c r="E82" s="16" t="s">
        <v>124</v>
      </c>
      <c r="F82" s="17">
        <f>+F83+F84</f>
        <v>1152</v>
      </c>
      <c r="G82" s="17">
        <f>+G83+G84</f>
        <v>2810</v>
      </c>
      <c r="H82" s="17">
        <f>+H83+H84</f>
        <v>8300</v>
      </c>
      <c r="I82" s="18">
        <f>IF(F82&lt;&gt;0,H82/F82*100,"**.**")</f>
        <v>720.4861111111111</v>
      </c>
      <c r="J82" s="18">
        <f>IF(G82&lt;&gt;0,H82/G82*100,"**.**")</f>
        <v>295.37366548042706</v>
      </c>
    </row>
    <row r="83" spans="1:10" s="22" customFormat="1" ht="12.75">
      <c r="A83" s="20"/>
      <c r="B83" s="20"/>
      <c r="C83" s="20"/>
      <c r="D83" s="20" t="s">
        <v>103</v>
      </c>
      <c r="E83" s="20" t="s">
        <v>104</v>
      </c>
      <c r="F83" s="21">
        <v>923</v>
      </c>
      <c r="G83" s="21">
        <v>2510</v>
      </c>
      <c r="H83" s="21">
        <v>8000</v>
      </c>
      <c r="I83" s="23">
        <f>IF(F83&lt;&gt;0,H83/F83*100,"**.**")</f>
        <v>866.738894907909</v>
      </c>
      <c r="J83" s="23">
        <f>IF(G83&lt;&gt;0,H83/G83*100,"**.**")</f>
        <v>318.7250996015936</v>
      </c>
    </row>
    <row r="84" spans="1:10" s="22" customFormat="1" ht="12.75">
      <c r="A84" s="20"/>
      <c r="B84" s="20"/>
      <c r="C84" s="20"/>
      <c r="D84" s="20" t="s">
        <v>39</v>
      </c>
      <c r="E84" s="20" t="s">
        <v>40</v>
      </c>
      <c r="F84" s="21">
        <v>229</v>
      </c>
      <c r="G84" s="21">
        <v>300</v>
      </c>
      <c r="H84" s="21">
        <v>300</v>
      </c>
      <c r="I84" s="23">
        <f>IF(F84&lt;&gt;0,H84/F84*100,"**.**")</f>
        <v>131.00436681222706</v>
      </c>
      <c r="J84" s="23">
        <f>IF(G84&lt;&gt;0,H84/G84*100,"**.**")</f>
        <v>100</v>
      </c>
    </row>
    <row r="85" spans="1:10" s="15" customFormat="1" ht="15.75">
      <c r="A85" s="12"/>
      <c r="B85" s="12" t="s">
        <v>125</v>
      </c>
      <c r="C85" s="12"/>
      <c r="D85" s="12"/>
      <c r="E85" s="12" t="s">
        <v>126</v>
      </c>
      <c r="F85" s="13">
        <f>+F86+F88+F92+F94</f>
        <v>83495</v>
      </c>
      <c r="G85" s="13">
        <f>+G86+G88+G92+G94</f>
        <v>108592</v>
      </c>
      <c r="H85" s="13">
        <f>+H86+H88+H92+H94</f>
        <v>103331</v>
      </c>
      <c r="I85" s="14">
        <f>IF(F85&lt;&gt;0,H85/F85*100,"**.**")</f>
        <v>123.75711120426374</v>
      </c>
      <c r="J85" s="14">
        <f>IF(G85&lt;&gt;0,H85/G85*100,"**.**")</f>
        <v>95.15526005598939</v>
      </c>
    </row>
    <row r="86" spans="1:10" s="19" customFormat="1" ht="12.75">
      <c r="A86" s="16"/>
      <c r="B86" s="16"/>
      <c r="C86" s="16" t="s">
        <v>127</v>
      </c>
      <c r="D86" s="16"/>
      <c r="E86" s="16" t="s">
        <v>128</v>
      </c>
      <c r="F86" s="17">
        <f>+F87</f>
        <v>6250</v>
      </c>
      <c r="G86" s="17">
        <f>+G87</f>
        <v>9375</v>
      </c>
      <c r="H86" s="17">
        <f>+H87</f>
        <v>6250</v>
      </c>
      <c r="I86" s="18">
        <f>IF(F86&lt;&gt;0,H86/F86*100,"**.**")</f>
        <v>100</v>
      </c>
      <c r="J86" s="18">
        <f>IF(G86&lt;&gt;0,H86/G86*100,"**.**")</f>
        <v>66.66666666666666</v>
      </c>
    </row>
    <row r="87" spans="1:10" s="22" customFormat="1" ht="12.75">
      <c r="A87" s="20"/>
      <c r="B87" s="20"/>
      <c r="C87" s="20"/>
      <c r="D87" s="20" t="s">
        <v>33</v>
      </c>
      <c r="E87" s="20" t="s">
        <v>34</v>
      </c>
      <c r="F87" s="21">
        <v>6250</v>
      </c>
      <c r="G87" s="21">
        <v>9375</v>
      </c>
      <c r="H87" s="21">
        <v>6250</v>
      </c>
      <c r="I87" s="23">
        <f>IF(F87&lt;&gt;0,H87/F87*100,"**.**")</f>
        <v>100</v>
      </c>
      <c r="J87" s="23">
        <f>IF(G87&lt;&gt;0,H87/G87*100,"**.**")</f>
        <v>66.66666666666666</v>
      </c>
    </row>
    <row r="88" spans="1:10" s="19" customFormat="1" ht="12.75">
      <c r="A88" s="16"/>
      <c r="B88" s="16"/>
      <c r="C88" s="16" t="s">
        <v>129</v>
      </c>
      <c r="D88" s="16"/>
      <c r="E88" s="16" t="s">
        <v>130</v>
      </c>
      <c r="F88" s="17">
        <f>+F89+F90+F91</f>
        <v>34334</v>
      </c>
      <c r="G88" s="17">
        <f>+G89+G90+G91</f>
        <v>48217</v>
      </c>
      <c r="H88" s="17">
        <f>+H89+H90+H91</f>
        <v>50481</v>
      </c>
      <c r="I88" s="18">
        <f>IF(F88&lt;&gt;0,H88/F88*100,"**.**")</f>
        <v>147.02918389934177</v>
      </c>
      <c r="J88" s="18">
        <f>IF(G88&lt;&gt;0,H88/G88*100,"**.**")</f>
        <v>104.69543936785782</v>
      </c>
    </row>
    <row r="89" spans="1:10" s="22" customFormat="1" ht="12.75">
      <c r="A89" s="20"/>
      <c r="B89" s="20"/>
      <c r="C89" s="20"/>
      <c r="D89" s="20" t="s">
        <v>103</v>
      </c>
      <c r="E89" s="20" t="s">
        <v>104</v>
      </c>
      <c r="F89" s="21">
        <v>736</v>
      </c>
      <c r="G89" s="21">
        <v>0</v>
      </c>
      <c r="H89" s="21">
        <v>0</v>
      </c>
      <c r="I89" s="23">
        <f>IF(F89&lt;&gt;0,H89/F89*100,"**.**")</f>
        <v>0</v>
      </c>
      <c r="J89" s="23" t="str">
        <f>IF(G89&lt;&gt;0,H89/G89*100,"**.**")</f>
        <v>**.**</v>
      </c>
    </row>
    <row r="90" spans="1:10" s="22" customFormat="1" ht="12.75">
      <c r="A90" s="20"/>
      <c r="B90" s="20"/>
      <c r="C90" s="20"/>
      <c r="D90" s="20" t="s">
        <v>23</v>
      </c>
      <c r="E90" s="20" t="s">
        <v>24</v>
      </c>
      <c r="F90" s="21">
        <v>11494</v>
      </c>
      <c r="G90" s="21">
        <v>22134</v>
      </c>
      <c r="H90" s="21">
        <v>12191</v>
      </c>
      <c r="I90" s="23">
        <f>IF(F90&lt;&gt;0,H90/F90*100,"**.**")</f>
        <v>106.06403340873499</v>
      </c>
      <c r="J90" s="23">
        <f>IF(G90&lt;&gt;0,H90/G90*100,"**.**")</f>
        <v>55.07816029637661</v>
      </c>
    </row>
    <row r="91" spans="1:10" s="22" customFormat="1" ht="12.75">
      <c r="A91" s="20"/>
      <c r="B91" s="20"/>
      <c r="C91" s="20"/>
      <c r="D91" s="20" t="s">
        <v>33</v>
      </c>
      <c r="E91" s="20" t="s">
        <v>34</v>
      </c>
      <c r="F91" s="21">
        <v>22104</v>
      </c>
      <c r="G91" s="21">
        <v>26083</v>
      </c>
      <c r="H91" s="21">
        <v>38290</v>
      </c>
      <c r="I91" s="23">
        <f>IF(F91&lt;&gt;0,H91/F91*100,"**.**")</f>
        <v>173.22656532754252</v>
      </c>
      <c r="J91" s="23">
        <f>IF(G91&lt;&gt;0,H91/G91*100,"**.**")</f>
        <v>146.80059809071042</v>
      </c>
    </row>
    <row r="92" spans="1:10" s="19" customFormat="1" ht="12.75">
      <c r="A92" s="16"/>
      <c r="B92" s="16"/>
      <c r="C92" s="16" t="s">
        <v>131</v>
      </c>
      <c r="D92" s="16"/>
      <c r="E92" s="16" t="s">
        <v>132</v>
      </c>
      <c r="F92" s="17">
        <f>+F93</f>
        <v>28240</v>
      </c>
      <c r="G92" s="17">
        <f>+G93</f>
        <v>37270</v>
      </c>
      <c r="H92" s="17">
        <f>+H93</f>
        <v>35600</v>
      </c>
      <c r="I92" s="18">
        <f>IF(F92&lt;&gt;0,H92/F92*100,"**.**")</f>
        <v>126.06232294617563</v>
      </c>
      <c r="J92" s="18">
        <f>IF(G92&lt;&gt;0,H92/G92*100,"**.**")</f>
        <v>95.51918433056076</v>
      </c>
    </row>
    <row r="93" spans="1:10" s="22" customFormat="1" ht="12.75">
      <c r="A93" s="20"/>
      <c r="B93" s="20"/>
      <c r="C93" s="20"/>
      <c r="D93" s="20" t="s">
        <v>111</v>
      </c>
      <c r="E93" s="20" t="s">
        <v>112</v>
      </c>
      <c r="F93" s="21">
        <v>28240</v>
      </c>
      <c r="G93" s="21">
        <v>37270</v>
      </c>
      <c r="H93" s="21">
        <v>35600</v>
      </c>
      <c r="I93" s="23">
        <f>IF(F93&lt;&gt;0,H93/F93*100,"**.**")</f>
        <v>126.06232294617563</v>
      </c>
      <c r="J93" s="23">
        <f>IF(G93&lt;&gt;0,H93/G93*100,"**.**")</f>
        <v>95.51918433056076</v>
      </c>
    </row>
    <row r="94" spans="1:10" s="19" customFormat="1" ht="12.75">
      <c r="A94" s="16"/>
      <c r="B94" s="16"/>
      <c r="C94" s="16" t="s">
        <v>133</v>
      </c>
      <c r="D94" s="16"/>
      <c r="E94" s="16" t="s">
        <v>134</v>
      </c>
      <c r="F94" s="17">
        <f>+F95+F96</f>
        <v>14671</v>
      </c>
      <c r="G94" s="17">
        <f>+G95+G96</f>
        <v>13730</v>
      </c>
      <c r="H94" s="17">
        <f>+H95+H96</f>
        <v>11000</v>
      </c>
      <c r="I94" s="18">
        <f>IF(F94&lt;&gt;0,H94/F94*100,"**.**")</f>
        <v>74.97784745416128</v>
      </c>
      <c r="J94" s="18">
        <f>IF(G94&lt;&gt;0,H94/G94*100,"**.**")</f>
        <v>80.11653313911144</v>
      </c>
    </row>
    <row r="95" spans="1:10" s="22" customFormat="1" ht="12.75">
      <c r="A95" s="20"/>
      <c r="B95" s="20"/>
      <c r="C95" s="20"/>
      <c r="D95" s="20" t="s">
        <v>103</v>
      </c>
      <c r="E95" s="20" t="s">
        <v>104</v>
      </c>
      <c r="F95" s="21">
        <v>14671</v>
      </c>
      <c r="G95" s="21">
        <v>0</v>
      </c>
      <c r="H95" s="21">
        <v>0</v>
      </c>
      <c r="I95" s="23">
        <f>IF(F95&lt;&gt;0,H95/F95*100,"**.**")</f>
        <v>0</v>
      </c>
      <c r="J95" s="23" t="str">
        <f>IF(G95&lt;&gt;0,H95/G95*100,"**.**")</f>
        <v>**.**</v>
      </c>
    </row>
    <row r="96" spans="1:10" s="22" customFormat="1" ht="12.75">
      <c r="A96" s="20"/>
      <c r="B96" s="20"/>
      <c r="C96" s="20"/>
      <c r="D96" s="20" t="s">
        <v>135</v>
      </c>
      <c r="E96" s="20" t="s">
        <v>136</v>
      </c>
      <c r="F96" s="21">
        <v>0</v>
      </c>
      <c r="G96" s="21">
        <v>13730</v>
      </c>
      <c r="H96" s="21">
        <v>11000</v>
      </c>
      <c r="I96" s="23" t="str">
        <f>IF(F96&lt;&gt;0,H96/F96*100,"**.**")</f>
        <v>**.**</v>
      </c>
      <c r="J96" s="23">
        <f>IF(G96&lt;&gt;0,H96/G96*100,"**.**")</f>
        <v>80.11653313911144</v>
      </c>
    </row>
    <row r="97" spans="1:10" s="15" customFormat="1" ht="15.75">
      <c r="A97" s="12"/>
      <c r="B97" s="12" t="s">
        <v>137</v>
      </c>
      <c r="C97" s="12"/>
      <c r="D97" s="12"/>
      <c r="E97" s="12" t="s">
        <v>138</v>
      </c>
      <c r="F97" s="13">
        <f>+F98</f>
        <v>1320</v>
      </c>
      <c r="G97" s="13">
        <f>+G98</f>
        <v>2157</v>
      </c>
      <c r="H97" s="13">
        <f>+H98</f>
        <v>2150</v>
      </c>
      <c r="I97" s="14">
        <f>IF(F97&lt;&gt;0,H97/F97*100,"**.**")</f>
        <v>162.87878787878788</v>
      </c>
      <c r="J97" s="14">
        <f>IF(G97&lt;&gt;0,H97/G97*100,"**.**")</f>
        <v>99.67547519703291</v>
      </c>
    </row>
    <row r="98" spans="1:10" s="19" customFormat="1" ht="12.75">
      <c r="A98" s="16"/>
      <c r="B98" s="16"/>
      <c r="C98" s="16" t="s">
        <v>139</v>
      </c>
      <c r="D98" s="16"/>
      <c r="E98" s="16" t="s">
        <v>140</v>
      </c>
      <c r="F98" s="17">
        <f>+F99+F100</f>
        <v>1320</v>
      </c>
      <c r="G98" s="17">
        <f>+G99+G100</f>
        <v>2157</v>
      </c>
      <c r="H98" s="17">
        <f>+H99+H100</f>
        <v>2150</v>
      </c>
      <c r="I98" s="18">
        <f>IF(F98&lt;&gt;0,H98/F98*100,"**.**")</f>
        <v>162.87878787878788</v>
      </c>
      <c r="J98" s="18">
        <f>IF(G98&lt;&gt;0,H98/G98*100,"**.**")</f>
        <v>99.67547519703291</v>
      </c>
    </row>
    <row r="99" spans="1:10" s="22" customFormat="1" ht="12.75">
      <c r="A99" s="20"/>
      <c r="B99" s="20"/>
      <c r="C99" s="20"/>
      <c r="D99" s="20" t="s">
        <v>103</v>
      </c>
      <c r="E99" s="20" t="s">
        <v>104</v>
      </c>
      <c r="F99" s="21">
        <v>1045</v>
      </c>
      <c r="G99" s="21">
        <v>1610</v>
      </c>
      <c r="H99" s="21">
        <v>1600</v>
      </c>
      <c r="I99" s="23">
        <f>IF(F99&lt;&gt;0,H99/F99*100,"**.**")</f>
        <v>153.11004784688996</v>
      </c>
      <c r="J99" s="23">
        <f>IF(G99&lt;&gt;0,H99/G99*100,"**.**")</f>
        <v>99.37888198757764</v>
      </c>
    </row>
    <row r="100" spans="1:10" s="22" customFormat="1" ht="12.75">
      <c r="A100" s="20"/>
      <c r="B100" s="20"/>
      <c r="C100" s="20"/>
      <c r="D100" s="20" t="s">
        <v>23</v>
      </c>
      <c r="E100" s="20" t="s">
        <v>24</v>
      </c>
      <c r="F100" s="21">
        <v>275</v>
      </c>
      <c r="G100" s="21">
        <v>547</v>
      </c>
      <c r="H100" s="21">
        <v>550</v>
      </c>
      <c r="I100" s="23">
        <f>IF(F100&lt;&gt;0,H100/F100*100,"**.**")</f>
        <v>200</v>
      </c>
      <c r="J100" s="23">
        <f>IF(G100&lt;&gt;0,H100/G100*100,"**.**")</f>
        <v>100.54844606946985</v>
      </c>
    </row>
    <row r="101" spans="1:10" s="15" customFormat="1" ht="15.75">
      <c r="A101" s="12"/>
      <c r="B101" s="12" t="s">
        <v>141</v>
      </c>
      <c r="C101" s="12"/>
      <c r="D101" s="12"/>
      <c r="E101" s="12" t="s">
        <v>142</v>
      </c>
      <c r="F101" s="13">
        <f>+F102</f>
        <v>35005</v>
      </c>
      <c r="G101" s="13">
        <f>+G102</f>
        <v>46788</v>
      </c>
      <c r="H101" s="13">
        <f>+H102</f>
        <v>47700</v>
      </c>
      <c r="I101" s="14">
        <f>IF(F101&lt;&gt;0,H101/F101*100,"**.**")</f>
        <v>136.266247678903</v>
      </c>
      <c r="J101" s="14">
        <f>IF(G101&lt;&gt;0,H101/G101*100,"**.**")</f>
        <v>101.94921774814054</v>
      </c>
    </row>
    <row r="102" spans="1:10" s="19" customFormat="1" ht="12.75">
      <c r="A102" s="16"/>
      <c r="B102" s="16"/>
      <c r="C102" s="16" t="s">
        <v>143</v>
      </c>
      <c r="D102" s="16"/>
      <c r="E102" s="16" t="s">
        <v>144</v>
      </c>
      <c r="F102" s="17">
        <f>+F103+F104</f>
        <v>35005</v>
      </c>
      <c r="G102" s="17">
        <f>+G103+G104</f>
        <v>46788</v>
      </c>
      <c r="H102" s="17">
        <f>+H103+H104</f>
        <v>47700</v>
      </c>
      <c r="I102" s="18">
        <f>IF(F102&lt;&gt;0,H102/F102*100,"**.**")</f>
        <v>136.266247678903</v>
      </c>
      <c r="J102" s="18">
        <f>IF(G102&lt;&gt;0,H102/G102*100,"**.**")</f>
        <v>101.94921774814054</v>
      </c>
    </row>
    <row r="103" spans="1:10" s="22" customFormat="1" ht="12.75">
      <c r="A103" s="20"/>
      <c r="B103" s="20"/>
      <c r="C103" s="20"/>
      <c r="D103" s="20" t="s">
        <v>145</v>
      </c>
      <c r="E103" s="20" t="s">
        <v>146</v>
      </c>
      <c r="F103" s="21">
        <v>34555</v>
      </c>
      <c r="G103" s="21">
        <v>46628</v>
      </c>
      <c r="H103" s="21">
        <v>46700</v>
      </c>
      <c r="I103" s="23">
        <f>IF(F103&lt;&gt;0,H103/F103*100,"**.**")</f>
        <v>135.1468673129793</v>
      </c>
      <c r="J103" s="23">
        <f>IF(G103&lt;&gt;0,H103/G103*100,"**.**")</f>
        <v>100.1544136570301</v>
      </c>
    </row>
    <row r="104" spans="1:10" s="22" customFormat="1" ht="12.75">
      <c r="A104" s="20"/>
      <c r="B104" s="20"/>
      <c r="C104" s="20"/>
      <c r="D104" s="20" t="s">
        <v>33</v>
      </c>
      <c r="E104" s="20" t="s">
        <v>34</v>
      </c>
      <c r="F104" s="21">
        <v>450</v>
      </c>
      <c r="G104" s="21">
        <v>160</v>
      </c>
      <c r="H104" s="21">
        <v>1000</v>
      </c>
      <c r="I104" s="23">
        <f>IF(F104&lt;&gt;0,H104/F104*100,"**.**")</f>
        <v>222.22222222222223</v>
      </c>
      <c r="J104" s="23">
        <f>IF(G104&lt;&gt;0,H104/G104*100,"**.**")</f>
        <v>625</v>
      </c>
    </row>
    <row r="105" spans="1:10" s="15" customFormat="1" ht="15.75">
      <c r="A105" s="12"/>
      <c r="B105" s="12" t="s">
        <v>147</v>
      </c>
      <c r="C105" s="12"/>
      <c r="D105" s="12"/>
      <c r="E105" s="12" t="s">
        <v>148</v>
      </c>
      <c r="F105" s="13">
        <f>+F106</f>
        <v>2140</v>
      </c>
      <c r="G105" s="13">
        <f>+G106</f>
        <v>2314</v>
      </c>
      <c r="H105" s="13">
        <f>+H106</f>
        <v>3300</v>
      </c>
      <c r="I105" s="14">
        <f>IF(F105&lt;&gt;0,H105/F105*100,"**.**")</f>
        <v>154.20560747663552</v>
      </c>
      <c r="J105" s="14">
        <f>IF(G105&lt;&gt;0,H105/G105*100,"**.**")</f>
        <v>142.61019878997408</v>
      </c>
    </row>
    <row r="106" spans="1:10" s="19" customFormat="1" ht="12.75">
      <c r="A106" s="16"/>
      <c r="B106" s="16"/>
      <c r="C106" s="16" t="s">
        <v>149</v>
      </c>
      <c r="D106" s="16"/>
      <c r="E106" s="16" t="s">
        <v>150</v>
      </c>
      <c r="F106" s="17">
        <f>+F107</f>
        <v>2140</v>
      </c>
      <c r="G106" s="17">
        <f>+G107</f>
        <v>2314</v>
      </c>
      <c r="H106" s="17">
        <f>+H107</f>
        <v>3300</v>
      </c>
      <c r="I106" s="18">
        <f>IF(F106&lt;&gt;0,H106/F106*100,"**.**")</f>
        <v>154.20560747663552</v>
      </c>
      <c r="J106" s="18">
        <f>IF(G106&lt;&gt;0,H106/G106*100,"**.**")</f>
        <v>142.61019878997408</v>
      </c>
    </row>
    <row r="107" spans="1:10" s="22" customFormat="1" ht="12.75">
      <c r="A107" s="20"/>
      <c r="B107" s="20"/>
      <c r="C107" s="20"/>
      <c r="D107" s="20" t="s">
        <v>21</v>
      </c>
      <c r="E107" s="20" t="s">
        <v>22</v>
      </c>
      <c r="F107" s="21">
        <v>2140</v>
      </c>
      <c r="G107" s="21">
        <v>2314</v>
      </c>
      <c r="H107" s="21">
        <v>3300</v>
      </c>
      <c r="I107" s="23">
        <f>IF(F107&lt;&gt;0,H107/F107*100,"**.**")</f>
        <v>154.20560747663552</v>
      </c>
      <c r="J107" s="23">
        <f>IF(G107&lt;&gt;0,H107/G107*100,"**.**")</f>
        <v>142.61019878997408</v>
      </c>
    </row>
    <row r="108" spans="1:10" s="15" customFormat="1" ht="15.75">
      <c r="A108" s="12"/>
      <c r="B108" s="12" t="s">
        <v>151</v>
      </c>
      <c r="C108" s="12"/>
      <c r="D108" s="12"/>
      <c r="E108" s="12" t="s">
        <v>152</v>
      </c>
      <c r="F108" s="13">
        <f>+F109</f>
        <v>11954</v>
      </c>
      <c r="G108" s="13">
        <f>+G109</f>
        <v>10596</v>
      </c>
      <c r="H108" s="13">
        <f>+H109</f>
        <v>13000</v>
      </c>
      <c r="I108" s="14">
        <f>IF(F108&lt;&gt;0,H108/F108*100,"**.**")</f>
        <v>108.75020913501756</v>
      </c>
      <c r="J108" s="14">
        <f>IF(G108&lt;&gt;0,H108/G108*100,"**.**")</f>
        <v>122.6878067195168</v>
      </c>
    </row>
    <row r="109" spans="1:10" s="19" customFormat="1" ht="12.75">
      <c r="A109" s="16"/>
      <c r="B109" s="16"/>
      <c r="C109" s="16" t="s">
        <v>153</v>
      </c>
      <c r="D109" s="16"/>
      <c r="E109" s="16" t="s">
        <v>154</v>
      </c>
      <c r="F109" s="17">
        <f>+F110</f>
        <v>11954</v>
      </c>
      <c r="G109" s="17">
        <f>+G110</f>
        <v>10596</v>
      </c>
      <c r="H109" s="17">
        <f>+H110</f>
        <v>13000</v>
      </c>
      <c r="I109" s="18">
        <f>IF(F109&lt;&gt;0,H109/F109*100,"**.**")</f>
        <v>108.75020913501756</v>
      </c>
      <c r="J109" s="18">
        <f>IF(G109&lt;&gt;0,H109/G109*100,"**.**")</f>
        <v>122.6878067195168</v>
      </c>
    </row>
    <row r="110" spans="1:10" s="22" customFormat="1" ht="12.75">
      <c r="A110" s="20"/>
      <c r="B110" s="20"/>
      <c r="C110" s="20"/>
      <c r="D110" s="20" t="s">
        <v>107</v>
      </c>
      <c r="E110" s="20" t="s">
        <v>108</v>
      </c>
      <c r="F110" s="21">
        <v>11954</v>
      </c>
      <c r="G110" s="21">
        <v>10596</v>
      </c>
      <c r="H110" s="21">
        <v>13000</v>
      </c>
      <c r="I110" s="23">
        <f>IF(F110&lt;&gt;0,H110/F110*100,"**.**")</f>
        <v>108.75020913501756</v>
      </c>
      <c r="J110" s="23">
        <f>IF(G110&lt;&gt;0,H110/G110*100,"**.**")</f>
        <v>122.6878067195168</v>
      </c>
    </row>
    <row r="111" spans="1:10" s="15" customFormat="1" ht="15.75">
      <c r="A111" s="12"/>
      <c r="B111" s="12" t="s">
        <v>155</v>
      </c>
      <c r="C111" s="12"/>
      <c r="D111" s="12"/>
      <c r="E111" s="12" t="s">
        <v>156</v>
      </c>
      <c r="F111" s="13">
        <f>+F112+F114</f>
        <v>107025</v>
      </c>
      <c r="G111" s="13">
        <f>+G112+G114</f>
        <v>312439</v>
      </c>
      <c r="H111" s="13">
        <f>+H112+H114</f>
        <v>726370</v>
      </c>
      <c r="I111" s="14">
        <f>IF(F111&lt;&gt;0,H111/F111*100,"**.**")</f>
        <v>678.6918944171923</v>
      </c>
      <c r="J111" s="14">
        <f>IF(G111&lt;&gt;0,H111/G111*100,"**.**")</f>
        <v>232.48378083401883</v>
      </c>
    </row>
    <row r="112" spans="1:10" s="19" customFormat="1" ht="12.75">
      <c r="A112" s="16"/>
      <c r="B112" s="16"/>
      <c r="C112" s="16" t="s">
        <v>157</v>
      </c>
      <c r="D112" s="16"/>
      <c r="E112" s="16" t="s">
        <v>158</v>
      </c>
      <c r="F112" s="17">
        <f>+F113</f>
        <v>102062</v>
      </c>
      <c r="G112" s="17">
        <f>+G113</f>
        <v>243606</v>
      </c>
      <c r="H112" s="17">
        <f>+H113</f>
        <v>525000</v>
      </c>
      <c r="I112" s="18">
        <f>IF(F112&lt;&gt;0,H112/F112*100,"**.**")</f>
        <v>514.3932119691951</v>
      </c>
      <c r="J112" s="18">
        <f>IF(G112&lt;&gt;0,H112/G112*100,"**.**")</f>
        <v>215.51193320361568</v>
      </c>
    </row>
    <row r="113" spans="1:10" s="22" customFormat="1" ht="12.75">
      <c r="A113" s="20"/>
      <c r="B113" s="20"/>
      <c r="C113" s="20"/>
      <c r="D113" s="20" t="s">
        <v>107</v>
      </c>
      <c r="E113" s="20" t="s">
        <v>108</v>
      </c>
      <c r="F113" s="21">
        <v>102062</v>
      </c>
      <c r="G113" s="21">
        <v>243606</v>
      </c>
      <c r="H113" s="21">
        <v>525000</v>
      </c>
      <c r="I113" s="23">
        <f>IF(F113&lt;&gt;0,H113/F113*100,"**.**")</f>
        <v>514.3932119691951</v>
      </c>
      <c r="J113" s="23">
        <f>IF(G113&lt;&gt;0,H113/G113*100,"**.**")</f>
        <v>215.51193320361568</v>
      </c>
    </row>
    <row r="114" spans="1:10" s="19" customFormat="1" ht="12.75">
      <c r="A114" s="16"/>
      <c r="B114" s="16"/>
      <c r="C114" s="16" t="s">
        <v>159</v>
      </c>
      <c r="D114" s="16"/>
      <c r="E114" s="16" t="s">
        <v>160</v>
      </c>
      <c r="F114" s="17">
        <f>+F115</f>
        <v>4963</v>
      </c>
      <c r="G114" s="17">
        <f>+G115</f>
        <v>68833</v>
      </c>
      <c r="H114" s="17">
        <f>+H115</f>
        <v>201370</v>
      </c>
      <c r="I114" s="18">
        <f>IF(F114&lt;&gt;0,H114/F114*100,"**.**")</f>
        <v>4057.424944589966</v>
      </c>
      <c r="J114" s="18">
        <f>IF(G114&lt;&gt;0,H114/G114*100,"**.**")</f>
        <v>292.5486321967661</v>
      </c>
    </row>
    <row r="115" spans="1:10" s="22" customFormat="1" ht="12.75">
      <c r="A115" s="20"/>
      <c r="B115" s="20"/>
      <c r="C115" s="20"/>
      <c r="D115" s="20" t="s">
        <v>107</v>
      </c>
      <c r="E115" s="20" t="s">
        <v>108</v>
      </c>
      <c r="F115" s="21">
        <v>4963</v>
      </c>
      <c r="G115" s="21">
        <v>68833</v>
      </c>
      <c r="H115" s="21">
        <v>201370</v>
      </c>
      <c r="I115" s="23">
        <f>IF(F115&lt;&gt;0,H115/F115*100,"**.**")</f>
        <v>4057.424944589966</v>
      </c>
      <c r="J115" s="23">
        <f>IF(G115&lt;&gt;0,H115/G115*100,"**.**")</f>
        <v>292.5486321967661</v>
      </c>
    </row>
    <row r="116" spans="1:10" s="15" customFormat="1" ht="15.75">
      <c r="A116" s="12"/>
      <c r="B116" s="12" t="s">
        <v>161</v>
      </c>
      <c r="C116" s="12"/>
      <c r="D116" s="12"/>
      <c r="E116" s="12" t="s">
        <v>162</v>
      </c>
      <c r="F116" s="13">
        <f>+F117+F120</f>
        <v>102784</v>
      </c>
      <c r="G116" s="13">
        <f>+G117+G120</f>
        <v>962089</v>
      </c>
      <c r="H116" s="13">
        <f>+H117+H120</f>
        <v>996305</v>
      </c>
      <c r="I116" s="14">
        <f>IF(F116&lt;&gt;0,H116/F116*100,"**.**")</f>
        <v>969.319154732254</v>
      </c>
      <c r="J116" s="14">
        <f>IF(G116&lt;&gt;0,H116/G116*100,"**.**")</f>
        <v>103.55642773173793</v>
      </c>
    </row>
    <row r="117" spans="1:10" s="19" customFormat="1" ht="12.75">
      <c r="A117" s="16"/>
      <c r="B117" s="16"/>
      <c r="C117" s="16" t="s">
        <v>163</v>
      </c>
      <c r="D117" s="16"/>
      <c r="E117" s="16" t="s">
        <v>164</v>
      </c>
      <c r="F117" s="17">
        <f>+F118+F119</f>
        <v>37667</v>
      </c>
      <c r="G117" s="17">
        <f>+G118+G119</f>
        <v>820703</v>
      </c>
      <c r="H117" s="17">
        <f>+H118+H119</f>
        <v>835000</v>
      </c>
      <c r="I117" s="18">
        <f>IF(F117&lt;&gt;0,H117/F117*100,"**.**")</f>
        <v>2216.7945416412244</v>
      </c>
      <c r="J117" s="18">
        <f>IF(G117&lt;&gt;0,H117/G117*100,"**.**")</f>
        <v>101.74204310207224</v>
      </c>
    </row>
    <row r="118" spans="1:10" s="22" customFormat="1" ht="12.75">
      <c r="A118" s="20"/>
      <c r="B118" s="20"/>
      <c r="C118" s="20"/>
      <c r="D118" s="20" t="s">
        <v>165</v>
      </c>
      <c r="E118" s="20" t="s">
        <v>166</v>
      </c>
      <c r="F118" s="21">
        <v>37667</v>
      </c>
      <c r="G118" s="21">
        <v>374310</v>
      </c>
      <c r="H118" s="21">
        <v>835000</v>
      </c>
      <c r="I118" s="23">
        <f>IF(F118&lt;&gt;0,H118/F118*100,"**.**")</f>
        <v>2216.7945416412244</v>
      </c>
      <c r="J118" s="23">
        <f>IF(G118&lt;&gt;0,H118/G118*100,"**.**")</f>
        <v>223.07712858325988</v>
      </c>
    </row>
    <row r="119" spans="1:10" s="22" customFormat="1" ht="12.75">
      <c r="A119" s="20"/>
      <c r="B119" s="20"/>
      <c r="C119" s="20"/>
      <c r="D119" s="20" t="s">
        <v>167</v>
      </c>
      <c r="E119" s="20" t="s">
        <v>168</v>
      </c>
      <c r="F119" s="21">
        <v>0</v>
      </c>
      <c r="G119" s="21">
        <v>446393</v>
      </c>
      <c r="H119" s="21">
        <v>0</v>
      </c>
      <c r="I119" s="23" t="str">
        <f>IF(F119&lt;&gt;0,H119/F119*100,"**.**")</f>
        <v>**.**</v>
      </c>
      <c r="J119" s="23">
        <f>IF(G119&lt;&gt;0,H119/G119*100,"**.**")</f>
        <v>0</v>
      </c>
    </row>
    <row r="120" spans="1:10" s="19" customFormat="1" ht="12.75">
      <c r="A120" s="16"/>
      <c r="B120" s="16"/>
      <c r="C120" s="16" t="s">
        <v>169</v>
      </c>
      <c r="D120" s="16"/>
      <c r="E120" s="16" t="s">
        <v>170</v>
      </c>
      <c r="F120" s="17">
        <f>+F121+F122</f>
        <v>65117</v>
      </c>
      <c r="G120" s="17">
        <f>+G121+G122</f>
        <v>141386</v>
      </c>
      <c r="H120" s="17">
        <f>+H121+H122</f>
        <v>161305</v>
      </c>
      <c r="I120" s="18">
        <f>IF(F120&lt;&gt;0,H120/F120*100,"**.**")</f>
        <v>247.71565029101464</v>
      </c>
      <c r="J120" s="18">
        <f>IF(G120&lt;&gt;0,H120/G120*100,"**.**")</f>
        <v>114.0883821594783</v>
      </c>
    </row>
    <row r="121" spans="1:10" s="22" customFormat="1" ht="12.75">
      <c r="A121" s="20"/>
      <c r="B121" s="20"/>
      <c r="C121" s="20"/>
      <c r="D121" s="20" t="s">
        <v>23</v>
      </c>
      <c r="E121" s="20" t="s">
        <v>24</v>
      </c>
      <c r="F121" s="21">
        <v>7494</v>
      </c>
      <c r="G121" s="21">
        <v>25105</v>
      </c>
      <c r="H121" s="21">
        <v>25105</v>
      </c>
      <c r="I121" s="23">
        <f>IF(F121&lt;&gt;0,H121/F121*100,"**.**")</f>
        <v>335.001334400854</v>
      </c>
      <c r="J121" s="23">
        <f>IF(G121&lt;&gt;0,H121/G121*100,"**.**")</f>
        <v>100</v>
      </c>
    </row>
    <row r="122" spans="1:10" s="22" customFormat="1" ht="12.75">
      <c r="A122" s="20"/>
      <c r="B122" s="20"/>
      <c r="C122" s="20"/>
      <c r="D122" s="20" t="s">
        <v>171</v>
      </c>
      <c r="E122" s="20" t="s">
        <v>172</v>
      </c>
      <c r="F122" s="21">
        <v>57623</v>
      </c>
      <c r="G122" s="21">
        <v>116281</v>
      </c>
      <c r="H122" s="21">
        <v>136200</v>
      </c>
      <c r="I122" s="23">
        <f>IF(F122&lt;&gt;0,H122/F122*100,"**.**")</f>
        <v>236.3639518942089</v>
      </c>
      <c r="J122" s="23">
        <f>IF(G122&lt;&gt;0,H122/G122*100,"**.**")</f>
        <v>117.13005564107635</v>
      </c>
    </row>
    <row r="123" spans="1:10" s="15" customFormat="1" ht="15.75">
      <c r="A123" s="12"/>
      <c r="B123" s="12" t="s">
        <v>173</v>
      </c>
      <c r="C123" s="12"/>
      <c r="D123" s="12"/>
      <c r="E123" s="12" t="s">
        <v>174</v>
      </c>
      <c r="F123" s="13">
        <f>+F124</f>
        <v>0</v>
      </c>
      <c r="G123" s="13">
        <f>+G124</f>
        <v>0</v>
      </c>
      <c r="H123" s="13">
        <f>+H124</f>
        <v>883157</v>
      </c>
      <c r="I123" s="14" t="str">
        <f>IF(F123&lt;&gt;0,H123/F123*100,"**.**")</f>
        <v>**.**</v>
      </c>
      <c r="J123" s="14" t="str">
        <f>IF(G123&lt;&gt;0,H123/G123*100,"**.**")</f>
        <v>**.**</v>
      </c>
    </row>
    <row r="124" spans="1:10" s="19" customFormat="1" ht="12.75">
      <c r="A124" s="16"/>
      <c r="B124" s="16"/>
      <c r="C124" s="16" t="s">
        <v>175</v>
      </c>
      <c r="D124" s="16"/>
      <c r="E124" s="16" t="s">
        <v>176</v>
      </c>
      <c r="F124" s="17">
        <f>+F125</f>
        <v>0</v>
      </c>
      <c r="G124" s="17">
        <f>+G125</f>
        <v>0</v>
      </c>
      <c r="H124" s="17">
        <f>+H125</f>
        <v>883157</v>
      </c>
      <c r="I124" s="18" t="str">
        <f>IF(F124&lt;&gt;0,H124/F124*100,"**.**")</f>
        <v>**.**</v>
      </c>
      <c r="J124" s="18" t="str">
        <f>IF(G124&lt;&gt;0,H124/G124*100,"**.**")</f>
        <v>**.**</v>
      </c>
    </row>
    <row r="125" spans="1:10" s="22" customFormat="1" ht="12.75">
      <c r="A125" s="20"/>
      <c r="B125" s="20"/>
      <c r="C125" s="20"/>
      <c r="D125" s="20" t="s">
        <v>165</v>
      </c>
      <c r="E125" s="20" t="s">
        <v>166</v>
      </c>
      <c r="F125" s="21">
        <v>0</v>
      </c>
      <c r="G125" s="21">
        <v>0</v>
      </c>
      <c r="H125" s="21">
        <v>883157</v>
      </c>
      <c r="I125" s="23" t="str">
        <f>IF(F125&lt;&gt;0,H125/F125*100,"**.**")</f>
        <v>**.**</v>
      </c>
      <c r="J125" s="23" t="str">
        <f>IF(G125&lt;&gt;0,H125/G125*100,"**.**")</f>
        <v>**.**</v>
      </c>
    </row>
    <row r="126" spans="1:10" s="15" customFormat="1" ht="15.75">
      <c r="A126" s="12"/>
      <c r="B126" s="12" t="s">
        <v>177</v>
      </c>
      <c r="C126" s="12"/>
      <c r="D126" s="12"/>
      <c r="E126" s="12" t="s">
        <v>178</v>
      </c>
      <c r="F126" s="13">
        <f>+F127+F129</f>
        <v>35221</v>
      </c>
      <c r="G126" s="13">
        <f>+G127+G129</f>
        <v>49351</v>
      </c>
      <c r="H126" s="13">
        <f>+H127+H129</f>
        <v>65173</v>
      </c>
      <c r="I126" s="14">
        <f>IF(F126&lt;&gt;0,H126/F126*100,"**.**")</f>
        <v>185.04017489565885</v>
      </c>
      <c r="J126" s="14">
        <f>IF(G126&lt;&gt;0,H126/G126*100,"**.**")</f>
        <v>132.06014062531662</v>
      </c>
    </row>
    <row r="127" spans="1:10" s="19" customFormat="1" ht="12.75">
      <c r="A127" s="16"/>
      <c r="B127" s="16"/>
      <c r="C127" s="16" t="s">
        <v>179</v>
      </c>
      <c r="D127" s="16"/>
      <c r="E127" s="16" t="s">
        <v>180</v>
      </c>
      <c r="F127" s="17">
        <f>+F128</f>
        <v>15414</v>
      </c>
      <c r="G127" s="17">
        <f>+G128</f>
        <v>22704</v>
      </c>
      <c r="H127" s="17">
        <f>+H128</f>
        <v>22704</v>
      </c>
      <c r="I127" s="18">
        <f>IF(F127&lt;&gt;0,H127/F127*100,"**.**")</f>
        <v>147.29466718567537</v>
      </c>
      <c r="J127" s="18">
        <f>IF(G127&lt;&gt;0,H127/G127*100,"**.**")</f>
        <v>100</v>
      </c>
    </row>
    <row r="128" spans="1:10" s="22" customFormat="1" ht="12.75">
      <c r="A128" s="20"/>
      <c r="B128" s="20"/>
      <c r="C128" s="20"/>
      <c r="D128" s="20" t="s">
        <v>145</v>
      </c>
      <c r="E128" s="20" t="s">
        <v>146</v>
      </c>
      <c r="F128" s="21">
        <v>15414</v>
      </c>
      <c r="G128" s="21">
        <v>22704</v>
      </c>
      <c r="H128" s="21">
        <v>22704</v>
      </c>
      <c r="I128" s="23">
        <f>IF(F128&lt;&gt;0,H128/F128*100,"**.**")</f>
        <v>147.29466718567537</v>
      </c>
      <c r="J128" s="23">
        <f>IF(G128&lt;&gt;0,H128/G128*100,"**.**")</f>
        <v>100</v>
      </c>
    </row>
    <row r="129" spans="1:10" s="19" customFormat="1" ht="12.75">
      <c r="A129" s="16"/>
      <c r="B129" s="16"/>
      <c r="C129" s="16" t="s">
        <v>181</v>
      </c>
      <c r="D129" s="16"/>
      <c r="E129" s="16" t="s">
        <v>182</v>
      </c>
      <c r="F129" s="17">
        <f>+F130</f>
        <v>19807</v>
      </c>
      <c r="G129" s="17">
        <f>+G130</f>
        <v>26647</v>
      </c>
      <c r="H129" s="17">
        <f>+H130</f>
        <v>42469</v>
      </c>
      <c r="I129" s="18">
        <f>IF(F129&lt;&gt;0,H129/F129*100,"**.**")</f>
        <v>214.41409602665726</v>
      </c>
      <c r="J129" s="18">
        <f>IF(G129&lt;&gt;0,H129/G129*100,"**.**")</f>
        <v>159.37629001388524</v>
      </c>
    </row>
    <row r="130" spans="1:10" s="22" customFormat="1" ht="12.75">
      <c r="A130" s="20"/>
      <c r="B130" s="20"/>
      <c r="C130" s="20"/>
      <c r="D130" s="20" t="s">
        <v>23</v>
      </c>
      <c r="E130" s="20" t="s">
        <v>24</v>
      </c>
      <c r="F130" s="21">
        <v>19807</v>
      </c>
      <c r="G130" s="21">
        <v>26647</v>
      </c>
      <c r="H130" s="21">
        <v>42469</v>
      </c>
      <c r="I130" s="23">
        <f>IF(F130&lt;&gt;0,H130/F130*100,"**.**")</f>
        <v>214.41409602665726</v>
      </c>
      <c r="J130" s="23">
        <f>IF(G130&lt;&gt;0,H130/G130*100,"**.**")</f>
        <v>159.37629001388524</v>
      </c>
    </row>
    <row r="131" spans="1:10" s="15" customFormat="1" ht="15.75">
      <c r="A131" s="12"/>
      <c r="B131" s="12" t="s">
        <v>183</v>
      </c>
      <c r="C131" s="12"/>
      <c r="D131" s="12"/>
      <c r="E131" s="12" t="s">
        <v>184</v>
      </c>
      <c r="F131" s="13">
        <f>+F132</f>
        <v>8295</v>
      </c>
      <c r="G131" s="13">
        <f>+G132</f>
        <v>9570</v>
      </c>
      <c r="H131" s="13">
        <f>+H132</f>
        <v>12070</v>
      </c>
      <c r="I131" s="14">
        <f>IF(F131&lt;&gt;0,H131/F131*100,"**.**")</f>
        <v>145.5093429776974</v>
      </c>
      <c r="J131" s="14">
        <f>IF(G131&lt;&gt;0,H131/G131*100,"**.**")</f>
        <v>126.12330198537096</v>
      </c>
    </row>
    <row r="132" spans="1:10" s="19" customFormat="1" ht="12.75">
      <c r="A132" s="16"/>
      <c r="B132" s="16"/>
      <c r="C132" s="16" t="s">
        <v>185</v>
      </c>
      <c r="D132" s="16"/>
      <c r="E132" s="16" t="s">
        <v>186</v>
      </c>
      <c r="F132" s="17">
        <f>+F133</f>
        <v>8295</v>
      </c>
      <c r="G132" s="17">
        <f>+G133</f>
        <v>9570</v>
      </c>
      <c r="H132" s="17">
        <f>+H133</f>
        <v>12070</v>
      </c>
      <c r="I132" s="18">
        <f>IF(F132&lt;&gt;0,H132/F132*100,"**.**")</f>
        <v>145.5093429776974</v>
      </c>
      <c r="J132" s="18">
        <f>IF(G132&lt;&gt;0,H132/G132*100,"**.**")</f>
        <v>126.12330198537096</v>
      </c>
    </row>
    <row r="133" spans="1:10" s="22" customFormat="1" ht="12.75">
      <c r="A133" s="20"/>
      <c r="B133" s="20"/>
      <c r="C133" s="20"/>
      <c r="D133" s="20" t="s">
        <v>33</v>
      </c>
      <c r="E133" s="20" t="s">
        <v>34</v>
      </c>
      <c r="F133" s="21">
        <v>8295</v>
      </c>
      <c r="G133" s="21">
        <v>9570</v>
      </c>
      <c r="H133" s="21">
        <v>12070</v>
      </c>
      <c r="I133" s="23">
        <f>IF(F133&lt;&gt;0,H133/F133*100,"**.**")</f>
        <v>145.5093429776974</v>
      </c>
      <c r="J133" s="23">
        <f>IF(G133&lt;&gt;0,H133/G133*100,"**.**")</f>
        <v>126.12330198537096</v>
      </c>
    </row>
    <row r="134" spans="1:10" s="15" customFormat="1" ht="15.75">
      <c r="A134" s="12"/>
      <c r="B134" s="12" t="s">
        <v>187</v>
      </c>
      <c r="C134" s="12"/>
      <c r="D134" s="12"/>
      <c r="E134" s="12" t="s">
        <v>188</v>
      </c>
      <c r="F134" s="13">
        <f>+F135</f>
        <v>25794</v>
      </c>
      <c r="G134" s="13">
        <f>+G135</f>
        <v>65543</v>
      </c>
      <c r="H134" s="13">
        <f>+H135</f>
        <v>35348</v>
      </c>
      <c r="I134" s="14">
        <f>IF(F134&lt;&gt;0,H134/F134*100,"**.**")</f>
        <v>137.0396216174304</v>
      </c>
      <c r="J134" s="14">
        <f>IF(G134&lt;&gt;0,H134/G134*100,"**.**")</f>
        <v>53.93100712509346</v>
      </c>
    </row>
    <row r="135" spans="1:10" s="19" customFormat="1" ht="12.75">
      <c r="A135" s="16"/>
      <c r="B135" s="16"/>
      <c r="C135" s="16" t="s">
        <v>189</v>
      </c>
      <c r="D135" s="16"/>
      <c r="E135" s="16" t="s">
        <v>190</v>
      </c>
      <c r="F135" s="17">
        <f>+F136+F137+F138+F139+F140+F141+F142</f>
        <v>25794</v>
      </c>
      <c r="G135" s="17">
        <f>+G136+G137+G138+G139+G140+G141+G142</f>
        <v>65543</v>
      </c>
      <c r="H135" s="17">
        <f>+H136+H137+H138+H139+H140+H141+H142</f>
        <v>35348</v>
      </c>
      <c r="I135" s="18">
        <f>IF(F135&lt;&gt;0,H135/F135*100,"**.**")</f>
        <v>137.0396216174304</v>
      </c>
      <c r="J135" s="18">
        <f>IF(G135&lt;&gt;0,H135/G135*100,"**.**")</f>
        <v>53.93100712509346</v>
      </c>
    </row>
    <row r="136" spans="1:10" s="22" customFormat="1" ht="12.75">
      <c r="A136" s="20"/>
      <c r="B136" s="20"/>
      <c r="C136" s="20"/>
      <c r="D136" s="20" t="s">
        <v>21</v>
      </c>
      <c r="E136" s="20" t="s">
        <v>22</v>
      </c>
      <c r="F136" s="21">
        <v>0</v>
      </c>
      <c r="G136" s="21">
        <v>699</v>
      </c>
      <c r="H136" s="21">
        <v>700</v>
      </c>
      <c r="I136" s="23" t="str">
        <f>IF(F136&lt;&gt;0,H136/F136*100,"**.**")</f>
        <v>**.**</v>
      </c>
      <c r="J136" s="23">
        <f>IF(G136&lt;&gt;0,H136/G136*100,"**.**")</f>
        <v>100.14306151645206</v>
      </c>
    </row>
    <row r="137" spans="1:10" s="22" customFormat="1" ht="12.75">
      <c r="A137" s="20"/>
      <c r="B137" s="20"/>
      <c r="C137" s="20"/>
      <c r="D137" s="20" t="s">
        <v>39</v>
      </c>
      <c r="E137" s="20" t="s">
        <v>40</v>
      </c>
      <c r="F137" s="21">
        <v>1406</v>
      </c>
      <c r="G137" s="21">
        <v>12018</v>
      </c>
      <c r="H137" s="21">
        <v>12200</v>
      </c>
      <c r="I137" s="23">
        <f>IF(F137&lt;&gt;0,H137/F137*100,"**.**")</f>
        <v>867.7098150782361</v>
      </c>
      <c r="J137" s="23">
        <f>IF(G137&lt;&gt;0,H137/G137*100,"**.**")</f>
        <v>101.51439507405557</v>
      </c>
    </row>
    <row r="138" spans="1:10" s="22" customFormat="1" ht="12.75">
      <c r="A138" s="20"/>
      <c r="B138" s="20"/>
      <c r="C138" s="20"/>
      <c r="D138" s="20" t="s">
        <v>107</v>
      </c>
      <c r="E138" s="20" t="s">
        <v>108</v>
      </c>
      <c r="F138" s="21">
        <v>0</v>
      </c>
      <c r="G138" s="21">
        <v>399</v>
      </c>
      <c r="H138" s="21">
        <v>1000</v>
      </c>
      <c r="I138" s="23" t="str">
        <f>IF(F138&lt;&gt;0,H138/F138*100,"**.**")</f>
        <v>**.**</v>
      </c>
      <c r="J138" s="23">
        <f>IF(G138&lt;&gt;0,H138/G138*100,"**.**")</f>
        <v>250.62656641604008</v>
      </c>
    </row>
    <row r="139" spans="1:10" s="22" customFormat="1" ht="12.75">
      <c r="A139" s="20"/>
      <c r="B139" s="20"/>
      <c r="C139" s="20"/>
      <c r="D139" s="20" t="s">
        <v>191</v>
      </c>
      <c r="E139" s="20" t="s">
        <v>192</v>
      </c>
      <c r="F139" s="21">
        <v>0</v>
      </c>
      <c r="G139" s="21">
        <v>9200</v>
      </c>
      <c r="H139" s="21">
        <v>12500</v>
      </c>
      <c r="I139" s="23" t="str">
        <f>IF(F139&lt;&gt;0,H139/F139*100,"**.**")</f>
        <v>**.**</v>
      </c>
      <c r="J139" s="23">
        <f>IF(G139&lt;&gt;0,H139/G139*100,"**.**")</f>
        <v>135.8695652173913</v>
      </c>
    </row>
    <row r="140" spans="1:10" s="22" customFormat="1" ht="12.75">
      <c r="A140" s="20"/>
      <c r="B140" s="20"/>
      <c r="C140" s="20"/>
      <c r="D140" s="20" t="s">
        <v>193</v>
      </c>
      <c r="E140" s="20" t="s">
        <v>194</v>
      </c>
      <c r="F140" s="21">
        <v>0</v>
      </c>
      <c r="G140" s="21">
        <v>38228</v>
      </c>
      <c r="H140" s="21">
        <v>0</v>
      </c>
      <c r="I140" s="23" t="str">
        <f>IF(F140&lt;&gt;0,H140/F140*100,"**.**")</f>
        <v>**.**</v>
      </c>
      <c r="J140" s="23">
        <f>IF(G140&lt;&gt;0,H140/G140*100,"**.**")</f>
        <v>0</v>
      </c>
    </row>
    <row r="141" spans="1:10" s="22" customFormat="1" ht="12.75">
      <c r="A141" s="20"/>
      <c r="B141" s="20"/>
      <c r="C141" s="20"/>
      <c r="D141" s="20" t="s">
        <v>195</v>
      </c>
      <c r="E141" s="20" t="s">
        <v>196</v>
      </c>
      <c r="F141" s="21">
        <v>18076</v>
      </c>
      <c r="G141" s="21">
        <v>295</v>
      </c>
      <c r="H141" s="21">
        <v>3948</v>
      </c>
      <c r="I141" s="23">
        <f>IF(F141&lt;&gt;0,H141/F141*100,"**.**")</f>
        <v>21.84111529099358</v>
      </c>
      <c r="J141" s="23">
        <f>IF(G141&lt;&gt;0,H141/G141*100,"**.**")</f>
        <v>1338.3050847457628</v>
      </c>
    </row>
    <row r="142" spans="1:10" s="22" customFormat="1" ht="12.75">
      <c r="A142" s="20"/>
      <c r="B142" s="20"/>
      <c r="C142" s="20"/>
      <c r="D142" s="20" t="s">
        <v>197</v>
      </c>
      <c r="E142" s="20" t="s">
        <v>198</v>
      </c>
      <c r="F142" s="21">
        <v>6312</v>
      </c>
      <c r="G142" s="21">
        <v>4704</v>
      </c>
      <c r="H142" s="21">
        <v>5000</v>
      </c>
      <c r="I142" s="23">
        <f>IF(F142&lt;&gt;0,H142/F142*100,"**.**")</f>
        <v>79.21419518377694</v>
      </c>
      <c r="J142" s="23">
        <f>IF(G142&lt;&gt;0,H142/G142*100,"**.**")</f>
        <v>106.29251700680271</v>
      </c>
    </row>
    <row r="143" spans="1:10" s="15" customFormat="1" ht="15.75">
      <c r="A143" s="12"/>
      <c r="B143" s="12" t="s">
        <v>199</v>
      </c>
      <c r="C143" s="12"/>
      <c r="D143" s="12"/>
      <c r="E143" s="12" t="s">
        <v>200</v>
      </c>
      <c r="F143" s="13">
        <f>+F144</f>
        <v>609227</v>
      </c>
      <c r="G143" s="13">
        <f>+G144</f>
        <v>199654</v>
      </c>
      <c r="H143" s="13">
        <f>+H144</f>
        <v>150268</v>
      </c>
      <c r="I143" s="14">
        <f>IF(F143&lt;&gt;0,H143/F143*100,"**.**")</f>
        <v>24.66535462151218</v>
      </c>
      <c r="J143" s="14">
        <f>IF(G143&lt;&gt;0,H143/G143*100,"**.**")</f>
        <v>75.26420707824536</v>
      </c>
    </row>
    <row r="144" spans="1:10" s="19" customFormat="1" ht="12.75">
      <c r="A144" s="16"/>
      <c r="B144" s="16"/>
      <c r="C144" s="16" t="s">
        <v>201</v>
      </c>
      <c r="D144" s="16"/>
      <c r="E144" s="16" t="s">
        <v>202</v>
      </c>
      <c r="F144" s="17">
        <f>+F145+F146+F147+F148+F149+F150+F151</f>
        <v>609227</v>
      </c>
      <c r="G144" s="17">
        <f>+G145+G146+G147+G148+G149+G150+G151</f>
        <v>199654</v>
      </c>
      <c r="H144" s="17">
        <f>+H145+H146+H147+H148+H149+H150+H151</f>
        <v>150268</v>
      </c>
      <c r="I144" s="18">
        <f>IF(F144&lt;&gt;0,H144/F144*100,"**.**")</f>
        <v>24.66535462151218</v>
      </c>
      <c r="J144" s="18">
        <f>IF(G144&lt;&gt;0,H144/G144*100,"**.**")</f>
        <v>75.26420707824536</v>
      </c>
    </row>
    <row r="145" spans="1:10" s="22" customFormat="1" ht="12.75">
      <c r="A145" s="20"/>
      <c r="B145" s="20"/>
      <c r="C145" s="20"/>
      <c r="D145" s="20" t="s">
        <v>23</v>
      </c>
      <c r="E145" s="20" t="s">
        <v>24</v>
      </c>
      <c r="F145" s="21">
        <v>0</v>
      </c>
      <c r="G145" s="21">
        <v>3780</v>
      </c>
      <c r="H145" s="21">
        <v>0</v>
      </c>
      <c r="I145" s="23" t="str">
        <f>IF(F145&lt;&gt;0,H145/F145*100,"**.**")</f>
        <v>**.**</v>
      </c>
      <c r="J145" s="23">
        <f>IF(G145&lt;&gt;0,H145/G145*100,"**.**")</f>
        <v>0</v>
      </c>
    </row>
    <row r="146" spans="1:10" s="22" customFormat="1" ht="12.75">
      <c r="A146" s="20"/>
      <c r="B146" s="20"/>
      <c r="C146" s="20"/>
      <c r="D146" s="20" t="s">
        <v>109</v>
      </c>
      <c r="E146" s="20" t="s">
        <v>110</v>
      </c>
      <c r="F146" s="21">
        <v>11887</v>
      </c>
      <c r="G146" s="21">
        <v>12000</v>
      </c>
      <c r="H146" s="21">
        <v>10088</v>
      </c>
      <c r="I146" s="23">
        <f>IF(F146&lt;&gt;0,H146/F146*100,"**.**")</f>
        <v>84.8658198031463</v>
      </c>
      <c r="J146" s="23">
        <f>IF(G146&lt;&gt;0,H146/G146*100,"**.**")</f>
        <v>84.06666666666666</v>
      </c>
    </row>
    <row r="147" spans="1:10" s="22" customFormat="1" ht="12.75">
      <c r="A147" s="20"/>
      <c r="B147" s="20"/>
      <c r="C147" s="20"/>
      <c r="D147" s="20" t="s">
        <v>191</v>
      </c>
      <c r="E147" s="20" t="s">
        <v>192</v>
      </c>
      <c r="F147" s="21">
        <v>0</v>
      </c>
      <c r="G147" s="21">
        <v>26456</v>
      </c>
      <c r="H147" s="21">
        <v>36000</v>
      </c>
      <c r="I147" s="23" t="str">
        <f>IF(F147&lt;&gt;0,H147/F147*100,"**.**")</f>
        <v>**.**</v>
      </c>
      <c r="J147" s="23">
        <f>IF(G147&lt;&gt;0,H147/G147*100,"**.**")</f>
        <v>136.0749924402782</v>
      </c>
    </row>
    <row r="148" spans="1:10" s="22" customFormat="1" ht="12.75">
      <c r="A148" s="20"/>
      <c r="B148" s="20"/>
      <c r="C148" s="20"/>
      <c r="D148" s="20" t="s">
        <v>193</v>
      </c>
      <c r="E148" s="20" t="s">
        <v>194</v>
      </c>
      <c r="F148" s="21">
        <v>0</v>
      </c>
      <c r="G148" s="21">
        <v>551</v>
      </c>
      <c r="H148" s="21">
        <v>0</v>
      </c>
      <c r="I148" s="23" t="str">
        <f>IF(F148&lt;&gt;0,H148/F148*100,"**.**")</f>
        <v>**.**</v>
      </c>
      <c r="J148" s="23">
        <f>IF(G148&lt;&gt;0,H148/G148*100,"**.**")</f>
        <v>0</v>
      </c>
    </row>
    <row r="149" spans="1:10" s="22" customFormat="1" ht="12.75">
      <c r="A149" s="20"/>
      <c r="B149" s="20"/>
      <c r="C149" s="20"/>
      <c r="D149" s="20" t="s">
        <v>167</v>
      </c>
      <c r="E149" s="20" t="s">
        <v>168</v>
      </c>
      <c r="F149" s="21">
        <v>0</v>
      </c>
      <c r="G149" s="21">
        <v>59818</v>
      </c>
      <c r="H149" s="21">
        <v>104180</v>
      </c>
      <c r="I149" s="23" t="str">
        <f>IF(F149&lt;&gt;0,H149/F149*100,"**.**")</f>
        <v>**.**</v>
      </c>
      <c r="J149" s="23">
        <f>IF(G149&lt;&gt;0,H149/G149*100,"**.**")</f>
        <v>174.16162359156107</v>
      </c>
    </row>
    <row r="150" spans="1:10" s="22" customFormat="1" ht="12.75">
      <c r="A150" s="20"/>
      <c r="B150" s="20"/>
      <c r="C150" s="20"/>
      <c r="D150" s="20" t="s">
        <v>171</v>
      </c>
      <c r="E150" s="20" t="s">
        <v>172</v>
      </c>
      <c r="F150" s="21">
        <v>12234</v>
      </c>
      <c r="G150" s="21">
        <v>0</v>
      </c>
      <c r="H150" s="21">
        <v>0</v>
      </c>
      <c r="I150" s="23">
        <f>IF(F150&lt;&gt;0,H150/F150*100,"**.**")</f>
        <v>0</v>
      </c>
      <c r="J150" s="23" t="str">
        <f>IF(G150&lt;&gt;0,H150/G150*100,"**.**")</f>
        <v>**.**</v>
      </c>
    </row>
    <row r="151" spans="1:10" s="22" customFormat="1" ht="12.75">
      <c r="A151" s="20"/>
      <c r="B151" s="20"/>
      <c r="C151" s="20"/>
      <c r="D151" s="20" t="s">
        <v>195</v>
      </c>
      <c r="E151" s="20" t="s">
        <v>196</v>
      </c>
      <c r="F151" s="21">
        <v>585106</v>
      </c>
      <c r="G151" s="21">
        <v>97049</v>
      </c>
      <c r="H151" s="21">
        <v>0</v>
      </c>
      <c r="I151" s="23">
        <f>IF(F151&lt;&gt;0,H151/F151*100,"**.**")</f>
        <v>0</v>
      </c>
      <c r="J151" s="23">
        <f>IF(G151&lt;&gt;0,H151/G151*100,"**.**")</f>
        <v>0</v>
      </c>
    </row>
    <row r="152" spans="1:10" s="15" customFormat="1" ht="15.75">
      <c r="A152" s="12"/>
      <c r="B152" s="12" t="s">
        <v>203</v>
      </c>
      <c r="C152" s="12"/>
      <c r="D152" s="12"/>
      <c r="E152" s="12" t="s">
        <v>204</v>
      </c>
      <c r="F152" s="13">
        <f>+F153+F155</f>
        <v>901700</v>
      </c>
      <c r="G152" s="13">
        <f>+G153+G155</f>
        <v>0</v>
      </c>
      <c r="H152" s="13">
        <f>+H153+H155</f>
        <v>90000</v>
      </c>
      <c r="I152" s="14">
        <f>IF(F152&lt;&gt;0,H152/F152*100,"**.**")</f>
        <v>9.981146722856826</v>
      </c>
      <c r="J152" s="14" t="str">
        <f>IF(G152&lt;&gt;0,H152/G152*100,"**.**")</f>
        <v>**.**</v>
      </c>
    </row>
    <row r="153" spans="1:10" s="19" customFormat="1" ht="12.75">
      <c r="A153" s="16"/>
      <c r="B153" s="16"/>
      <c r="C153" s="16" t="s">
        <v>205</v>
      </c>
      <c r="D153" s="16"/>
      <c r="E153" s="16" t="s">
        <v>206</v>
      </c>
      <c r="F153" s="17">
        <f>+F154</f>
        <v>176363</v>
      </c>
      <c r="G153" s="17">
        <f>+G154</f>
        <v>0</v>
      </c>
      <c r="H153" s="17">
        <f>+H154</f>
        <v>90000</v>
      </c>
      <c r="I153" s="18">
        <f>IF(F153&lt;&gt;0,H153/F153*100,"**.**")</f>
        <v>51.031111967929775</v>
      </c>
      <c r="J153" s="18" t="str">
        <f>IF(G153&lt;&gt;0,H153/G153*100,"**.**")</f>
        <v>**.**</v>
      </c>
    </row>
    <row r="154" spans="1:10" s="22" customFormat="1" ht="12.75">
      <c r="A154" s="20"/>
      <c r="B154" s="20"/>
      <c r="C154" s="20"/>
      <c r="D154" s="20" t="s">
        <v>165</v>
      </c>
      <c r="E154" s="20" t="s">
        <v>166</v>
      </c>
      <c r="F154" s="21">
        <v>176363</v>
      </c>
      <c r="G154" s="21">
        <v>0</v>
      </c>
      <c r="H154" s="21">
        <v>90000</v>
      </c>
      <c r="I154" s="23">
        <f>IF(F154&lt;&gt;0,H154/F154*100,"**.**")</f>
        <v>51.031111967929775</v>
      </c>
      <c r="J154" s="23" t="str">
        <f>IF(G154&lt;&gt;0,H154/G154*100,"**.**")</f>
        <v>**.**</v>
      </c>
    </row>
    <row r="155" spans="1:10" s="19" customFormat="1" ht="12.75">
      <c r="A155" s="16"/>
      <c r="B155" s="16"/>
      <c r="C155" s="16" t="s">
        <v>207</v>
      </c>
      <c r="D155" s="16"/>
      <c r="E155" s="16" t="s">
        <v>208</v>
      </c>
      <c r="F155" s="17">
        <f>+F156+F157</f>
        <v>725337</v>
      </c>
      <c r="G155" s="17">
        <f>+G156+G157</f>
        <v>0</v>
      </c>
      <c r="H155" s="17">
        <f>+H156+H157</f>
        <v>0</v>
      </c>
      <c r="I155" s="18">
        <f>IF(F155&lt;&gt;0,H155/F155*100,"**.**")</f>
        <v>0</v>
      </c>
      <c r="J155" s="18" t="str">
        <f>IF(G155&lt;&gt;0,H155/G155*100,"**.**")</f>
        <v>**.**</v>
      </c>
    </row>
    <row r="156" spans="1:10" s="22" customFormat="1" ht="12.75">
      <c r="A156" s="20"/>
      <c r="B156" s="20"/>
      <c r="C156" s="20"/>
      <c r="D156" s="20" t="s">
        <v>167</v>
      </c>
      <c r="E156" s="20" t="s">
        <v>168</v>
      </c>
      <c r="F156" s="21">
        <v>710783</v>
      </c>
      <c r="G156" s="21">
        <v>0</v>
      </c>
      <c r="H156" s="21">
        <v>0</v>
      </c>
      <c r="I156" s="23">
        <f>IF(F156&lt;&gt;0,H156/F156*100,"**.**")</f>
        <v>0</v>
      </c>
      <c r="J156" s="23" t="str">
        <f>IF(G156&lt;&gt;0,H156/G156*100,"**.**")</f>
        <v>**.**</v>
      </c>
    </row>
    <row r="157" spans="1:10" s="22" customFormat="1" ht="12.75">
      <c r="A157" s="20"/>
      <c r="B157" s="20"/>
      <c r="C157" s="20"/>
      <c r="D157" s="20" t="s">
        <v>171</v>
      </c>
      <c r="E157" s="20" t="s">
        <v>172</v>
      </c>
      <c r="F157" s="21">
        <v>14554</v>
      </c>
      <c r="G157" s="21">
        <v>0</v>
      </c>
      <c r="H157" s="21">
        <v>0</v>
      </c>
      <c r="I157" s="23">
        <f>IF(F157&lt;&gt;0,H157/F157*100,"**.**")</f>
        <v>0</v>
      </c>
      <c r="J157" s="23" t="str">
        <f>IF(G157&lt;&gt;0,H157/G157*100,"**.**")</f>
        <v>**.**</v>
      </c>
    </row>
    <row r="158" spans="1:10" s="15" customFormat="1" ht="15.75">
      <c r="A158" s="12"/>
      <c r="B158" s="12" t="s">
        <v>209</v>
      </c>
      <c r="C158" s="12"/>
      <c r="D158" s="12"/>
      <c r="E158" s="12" t="s">
        <v>210</v>
      </c>
      <c r="F158" s="13">
        <f>+F159</f>
        <v>26826</v>
      </c>
      <c r="G158" s="13">
        <f>+G159</f>
        <v>74020</v>
      </c>
      <c r="H158" s="13">
        <f>+H159</f>
        <v>88643</v>
      </c>
      <c r="I158" s="14">
        <f>IF(F158&lt;&gt;0,H158/F158*100,"**.**")</f>
        <v>330.43688958473126</v>
      </c>
      <c r="J158" s="14">
        <f>IF(G158&lt;&gt;0,H158/G158*100,"**.**")</f>
        <v>119.75547149419077</v>
      </c>
    </row>
    <row r="159" spans="1:10" s="19" customFormat="1" ht="12.75">
      <c r="A159" s="16"/>
      <c r="B159" s="16"/>
      <c r="C159" s="16" t="s">
        <v>211</v>
      </c>
      <c r="D159" s="16"/>
      <c r="E159" s="16" t="s">
        <v>212</v>
      </c>
      <c r="F159" s="17">
        <f>+F160</f>
        <v>26826</v>
      </c>
      <c r="G159" s="17">
        <f>+G160</f>
        <v>74020</v>
      </c>
      <c r="H159" s="17">
        <f>+H160</f>
        <v>88643</v>
      </c>
      <c r="I159" s="18">
        <f>IF(F159&lt;&gt;0,H159/F159*100,"**.**")</f>
        <v>330.43688958473126</v>
      </c>
      <c r="J159" s="18">
        <f>IF(G159&lt;&gt;0,H159/G159*100,"**.**")</f>
        <v>119.75547149419077</v>
      </c>
    </row>
    <row r="160" spans="1:10" s="22" customFormat="1" ht="12.75">
      <c r="A160" s="20"/>
      <c r="B160" s="20"/>
      <c r="C160" s="20"/>
      <c r="D160" s="20" t="s">
        <v>23</v>
      </c>
      <c r="E160" s="20" t="s">
        <v>24</v>
      </c>
      <c r="F160" s="21">
        <v>26826</v>
      </c>
      <c r="G160" s="21">
        <v>74020</v>
      </c>
      <c r="H160" s="21">
        <v>88643</v>
      </c>
      <c r="I160" s="23">
        <f>IF(F160&lt;&gt;0,H160/F160*100,"**.**")</f>
        <v>330.43688958473126</v>
      </c>
      <c r="J160" s="23">
        <f>IF(G160&lt;&gt;0,H160/G160*100,"**.**")</f>
        <v>119.75547149419077</v>
      </c>
    </row>
    <row r="161" spans="1:10" s="15" customFormat="1" ht="15.75">
      <c r="A161" s="12"/>
      <c r="B161" s="12" t="s">
        <v>213</v>
      </c>
      <c r="C161" s="12"/>
      <c r="D161" s="12"/>
      <c r="E161" s="12" t="s">
        <v>214</v>
      </c>
      <c r="F161" s="13">
        <f>+F162</f>
        <v>0</v>
      </c>
      <c r="G161" s="13">
        <f>+G162</f>
        <v>0</v>
      </c>
      <c r="H161" s="13">
        <f>+H162</f>
        <v>950851</v>
      </c>
      <c r="I161" s="14" t="str">
        <f>IF(F161&lt;&gt;0,H161/F161*100,"**.**")</f>
        <v>**.**</v>
      </c>
      <c r="J161" s="14" t="str">
        <f>IF(G161&lt;&gt;0,H161/G161*100,"**.**")</f>
        <v>**.**</v>
      </c>
    </row>
    <row r="162" spans="1:10" s="19" customFormat="1" ht="12.75">
      <c r="A162" s="16"/>
      <c r="B162" s="16"/>
      <c r="C162" s="16" t="s">
        <v>215</v>
      </c>
      <c r="D162" s="16"/>
      <c r="E162" s="16" t="s">
        <v>216</v>
      </c>
      <c r="F162" s="17">
        <f>+F163+F164</f>
        <v>0</v>
      </c>
      <c r="G162" s="17">
        <f>+G163+G164</f>
        <v>0</v>
      </c>
      <c r="H162" s="17">
        <f>+H163+H164</f>
        <v>950851</v>
      </c>
      <c r="I162" s="18" t="str">
        <f>IF(F162&lt;&gt;0,H162/F162*100,"**.**")</f>
        <v>**.**</v>
      </c>
      <c r="J162" s="18" t="str">
        <f>IF(G162&lt;&gt;0,H162/G162*100,"**.**")</f>
        <v>**.**</v>
      </c>
    </row>
    <row r="163" spans="1:10" s="22" customFormat="1" ht="12.75">
      <c r="A163" s="20"/>
      <c r="B163" s="20"/>
      <c r="C163" s="20"/>
      <c r="D163" s="20" t="s">
        <v>167</v>
      </c>
      <c r="E163" s="20" t="s">
        <v>168</v>
      </c>
      <c r="F163" s="21">
        <v>0</v>
      </c>
      <c r="G163" s="21">
        <v>0</v>
      </c>
      <c r="H163" s="21">
        <v>935870</v>
      </c>
      <c r="I163" s="23" t="str">
        <f>IF(F163&lt;&gt;0,H163/F163*100,"**.**")</f>
        <v>**.**</v>
      </c>
      <c r="J163" s="23" t="str">
        <f>IF(G163&lt;&gt;0,H163/G163*100,"**.**")</f>
        <v>**.**</v>
      </c>
    </row>
    <row r="164" spans="1:10" s="22" customFormat="1" ht="12.75">
      <c r="A164" s="20"/>
      <c r="B164" s="20"/>
      <c r="C164" s="20"/>
      <c r="D164" s="20" t="s">
        <v>171</v>
      </c>
      <c r="E164" s="20" t="s">
        <v>172</v>
      </c>
      <c r="F164" s="21">
        <v>0</v>
      </c>
      <c r="G164" s="21">
        <v>0</v>
      </c>
      <c r="H164" s="21">
        <v>14981</v>
      </c>
      <c r="I164" s="23" t="str">
        <f>IF(F164&lt;&gt;0,H164/F164*100,"**.**")</f>
        <v>**.**</v>
      </c>
      <c r="J164" s="23" t="str">
        <f>IF(G164&lt;&gt;0,H164/G164*100,"**.**")</f>
        <v>**.**</v>
      </c>
    </row>
    <row r="165" spans="1:10" s="15" customFormat="1" ht="15.75">
      <c r="A165" s="12"/>
      <c r="B165" s="12" t="s">
        <v>217</v>
      </c>
      <c r="C165" s="12"/>
      <c r="D165" s="12"/>
      <c r="E165" s="12" t="s">
        <v>218</v>
      </c>
      <c r="F165" s="13">
        <f>+F166</f>
        <v>51318</v>
      </c>
      <c r="G165" s="13">
        <f>+G166</f>
        <v>320192</v>
      </c>
      <c r="H165" s="13">
        <f>+H166</f>
        <v>71700</v>
      </c>
      <c r="I165" s="14">
        <f>IF(F165&lt;&gt;0,H165/F165*100,"**.**")</f>
        <v>139.7170583421022</v>
      </c>
      <c r="J165" s="14">
        <f>IF(G165&lt;&gt;0,H165/G165*100,"**.**")</f>
        <v>22.392814311413154</v>
      </c>
    </row>
    <row r="166" spans="1:10" s="19" customFormat="1" ht="12.75">
      <c r="A166" s="16"/>
      <c r="B166" s="16"/>
      <c r="C166" s="16" t="s">
        <v>219</v>
      </c>
      <c r="D166" s="16"/>
      <c r="E166" s="16" t="s">
        <v>220</v>
      </c>
      <c r="F166" s="17">
        <f>+F167+F168+F169+F170</f>
        <v>51318</v>
      </c>
      <c r="G166" s="17">
        <f>+G167+G168+G169+G170</f>
        <v>320192</v>
      </c>
      <c r="H166" s="17">
        <f>+H167+H168+H169+H170</f>
        <v>71700</v>
      </c>
      <c r="I166" s="18">
        <f>IF(F166&lt;&gt;0,H166/F166*100,"**.**")</f>
        <v>139.7170583421022</v>
      </c>
      <c r="J166" s="18">
        <f>IF(G166&lt;&gt;0,H166/G166*100,"**.**")</f>
        <v>22.392814311413154</v>
      </c>
    </row>
    <row r="167" spans="1:10" s="22" customFormat="1" ht="12.75">
      <c r="A167" s="20"/>
      <c r="B167" s="20"/>
      <c r="C167" s="20"/>
      <c r="D167" s="20" t="s">
        <v>107</v>
      </c>
      <c r="E167" s="20" t="s">
        <v>108</v>
      </c>
      <c r="F167" s="21">
        <v>0</v>
      </c>
      <c r="G167" s="21">
        <v>7570</v>
      </c>
      <c r="H167" s="21">
        <v>55000</v>
      </c>
      <c r="I167" s="23" t="str">
        <f>IF(F167&lt;&gt;0,H167/F167*100,"**.**")</f>
        <v>**.**</v>
      </c>
      <c r="J167" s="23">
        <f>IF(G167&lt;&gt;0,H167/G167*100,"**.**")</f>
        <v>726.5521796565389</v>
      </c>
    </row>
    <row r="168" spans="1:10" s="22" customFormat="1" ht="12.75">
      <c r="A168" s="20"/>
      <c r="B168" s="20"/>
      <c r="C168" s="20"/>
      <c r="D168" s="20" t="s">
        <v>191</v>
      </c>
      <c r="E168" s="20" t="s">
        <v>192</v>
      </c>
      <c r="F168" s="21">
        <v>0</v>
      </c>
      <c r="G168" s="21">
        <v>12468</v>
      </c>
      <c r="H168" s="21">
        <v>16700</v>
      </c>
      <c r="I168" s="23" t="str">
        <f>IF(F168&lt;&gt;0,H168/F168*100,"**.**")</f>
        <v>**.**</v>
      </c>
      <c r="J168" s="23">
        <f>IF(G168&lt;&gt;0,H168/G168*100,"**.**")</f>
        <v>133.94289380814885</v>
      </c>
    </row>
    <row r="169" spans="1:10" s="22" customFormat="1" ht="12.75">
      <c r="A169" s="20"/>
      <c r="B169" s="20"/>
      <c r="C169" s="20"/>
      <c r="D169" s="20" t="s">
        <v>167</v>
      </c>
      <c r="E169" s="20" t="s">
        <v>168</v>
      </c>
      <c r="F169" s="21">
        <v>3687</v>
      </c>
      <c r="G169" s="21">
        <v>189355</v>
      </c>
      <c r="H169" s="21">
        <v>0</v>
      </c>
      <c r="I169" s="23">
        <f>IF(F169&lt;&gt;0,H169/F169*100,"**.**")</f>
        <v>0</v>
      </c>
      <c r="J169" s="23">
        <f>IF(G169&lt;&gt;0,H169/G169*100,"**.**")</f>
        <v>0</v>
      </c>
    </row>
    <row r="170" spans="1:10" s="22" customFormat="1" ht="12.75">
      <c r="A170" s="20"/>
      <c r="B170" s="20"/>
      <c r="C170" s="20"/>
      <c r="D170" s="20" t="s">
        <v>195</v>
      </c>
      <c r="E170" s="20" t="s">
        <v>196</v>
      </c>
      <c r="F170" s="21">
        <v>47631</v>
      </c>
      <c r="G170" s="21">
        <v>110799</v>
      </c>
      <c r="H170" s="21">
        <v>0</v>
      </c>
      <c r="I170" s="23">
        <f>IF(F170&lt;&gt;0,H170/F170*100,"**.**")</f>
        <v>0</v>
      </c>
      <c r="J170" s="23">
        <f>IF(G170&lt;&gt;0,H170/G170*100,"**.**")</f>
        <v>0</v>
      </c>
    </row>
    <row r="171" spans="1:10" s="15" customFormat="1" ht="15.75">
      <c r="A171" s="12"/>
      <c r="B171" s="12" t="s">
        <v>221</v>
      </c>
      <c r="C171" s="12"/>
      <c r="D171" s="12"/>
      <c r="E171" s="12" t="s">
        <v>222</v>
      </c>
      <c r="F171" s="13">
        <f>+F172</f>
        <v>13619</v>
      </c>
      <c r="G171" s="13">
        <f>+G172</f>
        <v>23960</v>
      </c>
      <c r="H171" s="13">
        <f>+H172</f>
        <v>175376</v>
      </c>
      <c r="I171" s="14">
        <f>IF(F171&lt;&gt;0,H171/F171*100,"**.**")</f>
        <v>1287.7303766796388</v>
      </c>
      <c r="J171" s="14">
        <f>IF(G171&lt;&gt;0,H171/G171*100,"**.**")</f>
        <v>731.9532554257095</v>
      </c>
    </row>
    <row r="172" spans="1:10" s="19" customFormat="1" ht="12.75">
      <c r="A172" s="16"/>
      <c r="B172" s="16"/>
      <c r="C172" s="16" t="s">
        <v>223</v>
      </c>
      <c r="D172" s="16"/>
      <c r="E172" s="16" t="s">
        <v>224</v>
      </c>
      <c r="F172" s="17">
        <f>+F173+F174+F175</f>
        <v>13619</v>
      </c>
      <c r="G172" s="17">
        <f>+G173+G174+G175</f>
        <v>23960</v>
      </c>
      <c r="H172" s="17">
        <f>+H173+H174+H175</f>
        <v>175376</v>
      </c>
      <c r="I172" s="18">
        <f>IF(F172&lt;&gt;0,H172/F172*100,"**.**")</f>
        <v>1287.7303766796388</v>
      </c>
      <c r="J172" s="18">
        <f>IF(G172&lt;&gt;0,H172/G172*100,"**.**")</f>
        <v>731.9532554257095</v>
      </c>
    </row>
    <row r="173" spans="1:10" s="22" customFormat="1" ht="12.75">
      <c r="A173" s="20"/>
      <c r="B173" s="20"/>
      <c r="C173" s="20"/>
      <c r="D173" s="20" t="s">
        <v>39</v>
      </c>
      <c r="E173" s="20" t="s">
        <v>40</v>
      </c>
      <c r="F173" s="21">
        <v>11653</v>
      </c>
      <c r="G173" s="21">
        <v>21608</v>
      </c>
      <c r="H173" s="21">
        <v>21800</v>
      </c>
      <c r="I173" s="23">
        <f>IF(F173&lt;&gt;0,H173/F173*100,"**.**")</f>
        <v>187.07628936754483</v>
      </c>
      <c r="J173" s="23">
        <f>IF(G173&lt;&gt;0,H173/G173*100,"**.**")</f>
        <v>100.88855979266937</v>
      </c>
    </row>
    <row r="174" spans="1:10" s="22" customFormat="1" ht="12.75">
      <c r="A174" s="20"/>
      <c r="B174" s="20"/>
      <c r="C174" s="20"/>
      <c r="D174" s="20" t="s">
        <v>107</v>
      </c>
      <c r="E174" s="20" t="s">
        <v>108</v>
      </c>
      <c r="F174" s="21">
        <v>1281</v>
      </c>
      <c r="G174" s="21">
        <v>1552</v>
      </c>
      <c r="H174" s="21">
        <v>130000</v>
      </c>
      <c r="I174" s="23">
        <f>IF(F174&lt;&gt;0,H174/F174*100,"**.**")</f>
        <v>10148.32162373146</v>
      </c>
      <c r="J174" s="23">
        <f>IF(G174&lt;&gt;0,H174/G174*100,"**.**")</f>
        <v>8376.288659793814</v>
      </c>
    </row>
    <row r="175" spans="1:10" s="22" customFormat="1" ht="12.75">
      <c r="A175" s="20"/>
      <c r="B175" s="20"/>
      <c r="C175" s="20"/>
      <c r="D175" s="20" t="s">
        <v>25</v>
      </c>
      <c r="E175" s="20" t="s">
        <v>26</v>
      </c>
      <c r="F175" s="21">
        <v>685</v>
      </c>
      <c r="G175" s="21">
        <v>800</v>
      </c>
      <c r="H175" s="21">
        <v>23576</v>
      </c>
      <c r="I175" s="23">
        <f>IF(F175&lt;&gt;0,H175/F175*100,"**.**")</f>
        <v>3441.7518248175184</v>
      </c>
      <c r="J175" s="23">
        <f>IF(G175&lt;&gt;0,H175/G175*100,"**.**")</f>
        <v>2947</v>
      </c>
    </row>
    <row r="176" spans="1:10" s="15" customFormat="1" ht="15.75">
      <c r="A176" s="12"/>
      <c r="B176" s="12" t="s">
        <v>225</v>
      </c>
      <c r="C176" s="12"/>
      <c r="D176" s="12"/>
      <c r="E176" s="12" t="s">
        <v>226</v>
      </c>
      <c r="F176" s="13">
        <f>+F177</f>
        <v>4317</v>
      </c>
      <c r="G176" s="13">
        <f>+G177</f>
        <v>7162</v>
      </c>
      <c r="H176" s="13">
        <f>+H177</f>
        <v>11620</v>
      </c>
      <c r="I176" s="14">
        <f>IF(F176&lt;&gt;0,H176/F176*100,"**.**")</f>
        <v>269.1684039842483</v>
      </c>
      <c r="J176" s="14">
        <f>IF(G176&lt;&gt;0,H176/G176*100,"**.**")</f>
        <v>162.2451829098017</v>
      </c>
    </row>
    <row r="177" spans="1:10" s="19" customFormat="1" ht="12.75">
      <c r="A177" s="16"/>
      <c r="B177" s="16"/>
      <c r="C177" s="16" t="s">
        <v>227</v>
      </c>
      <c r="D177" s="16"/>
      <c r="E177" s="16" t="s">
        <v>228</v>
      </c>
      <c r="F177" s="17">
        <f>+F178+F179</f>
        <v>4317</v>
      </c>
      <c r="G177" s="17">
        <f>+G178+G179</f>
        <v>7162</v>
      </c>
      <c r="H177" s="17">
        <f>+H178+H179</f>
        <v>11620</v>
      </c>
      <c r="I177" s="18">
        <f>IF(F177&lt;&gt;0,H177/F177*100,"**.**")</f>
        <v>269.1684039842483</v>
      </c>
      <c r="J177" s="18">
        <f>IF(G177&lt;&gt;0,H177/G177*100,"**.**")</f>
        <v>162.2451829098017</v>
      </c>
    </row>
    <row r="178" spans="1:10" s="22" customFormat="1" ht="12.75">
      <c r="A178" s="20"/>
      <c r="B178" s="20"/>
      <c r="C178" s="20"/>
      <c r="D178" s="20" t="s">
        <v>21</v>
      </c>
      <c r="E178" s="20" t="s">
        <v>22</v>
      </c>
      <c r="F178" s="21">
        <v>3121</v>
      </c>
      <c r="G178" s="21">
        <v>5776</v>
      </c>
      <c r="H178" s="21">
        <v>6200</v>
      </c>
      <c r="I178" s="23">
        <f>IF(F178&lt;&gt;0,H178/F178*100,"**.**")</f>
        <v>198.65427747516821</v>
      </c>
      <c r="J178" s="23">
        <f>IF(G178&lt;&gt;0,H178/G178*100,"**.**")</f>
        <v>107.34072022160666</v>
      </c>
    </row>
    <row r="179" spans="1:10" s="22" customFormat="1" ht="12.75">
      <c r="A179" s="20"/>
      <c r="B179" s="20"/>
      <c r="C179" s="20"/>
      <c r="D179" s="20" t="s">
        <v>107</v>
      </c>
      <c r="E179" s="20" t="s">
        <v>108</v>
      </c>
      <c r="F179" s="21">
        <v>1196</v>
      </c>
      <c r="G179" s="21">
        <v>1386</v>
      </c>
      <c r="H179" s="21">
        <v>5420</v>
      </c>
      <c r="I179" s="23">
        <f>IF(F179&lt;&gt;0,H179/F179*100,"**.**")</f>
        <v>453.17725752508363</v>
      </c>
      <c r="J179" s="23">
        <f>IF(G179&lt;&gt;0,H179/G179*100,"**.**")</f>
        <v>391.05339105339107</v>
      </c>
    </row>
    <row r="180" spans="1:10" s="15" customFormat="1" ht="15.75">
      <c r="A180" s="12"/>
      <c r="B180" s="12" t="s">
        <v>229</v>
      </c>
      <c r="C180" s="12"/>
      <c r="D180" s="12"/>
      <c r="E180" s="12" t="s">
        <v>230</v>
      </c>
      <c r="F180" s="13">
        <f>+F181</f>
        <v>49390</v>
      </c>
      <c r="G180" s="13">
        <f>+G181</f>
        <v>56166</v>
      </c>
      <c r="H180" s="13">
        <f>+H181</f>
        <v>140000</v>
      </c>
      <c r="I180" s="14">
        <f>IF(F180&lt;&gt;0,H180/F180*100,"**.**")</f>
        <v>283.45818991698724</v>
      </c>
      <c r="J180" s="14">
        <f>IF(G180&lt;&gt;0,H180/G180*100,"**.**")</f>
        <v>249.26111882633623</v>
      </c>
    </row>
    <row r="181" spans="1:10" s="19" customFormat="1" ht="12.75">
      <c r="A181" s="16"/>
      <c r="B181" s="16"/>
      <c r="C181" s="16" t="s">
        <v>231</v>
      </c>
      <c r="D181" s="16"/>
      <c r="E181" s="16" t="s">
        <v>232</v>
      </c>
      <c r="F181" s="17">
        <f>+F182+F183+F184</f>
        <v>49390</v>
      </c>
      <c r="G181" s="17">
        <f>+G182+G183+G184</f>
        <v>56166</v>
      </c>
      <c r="H181" s="17">
        <f>+H182+H183+H184</f>
        <v>140000</v>
      </c>
      <c r="I181" s="18">
        <f>IF(F181&lt;&gt;0,H181/F181*100,"**.**")</f>
        <v>283.45818991698724</v>
      </c>
      <c r="J181" s="18">
        <f>IF(G181&lt;&gt;0,H181/G181*100,"**.**")</f>
        <v>249.26111882633623</v>
      </c>
    </row>
    <row r="182" spans="1:10" s="22" customFormat="1" ht="12.75">
      <c r="A182" s="20"/>
      <c r="B182" s="20"/>
      <c r="C182" s="20"/>
      <c r="D182" s="20" t="s">
        <v>233</v>
      </c>
      <c r="E182" s="20" t="s">
        <v>234</v>
      </c>
      <c r="F182" s="21">
        <v>0</v>
      </c>
      <c r="G182" s="21">
        <v>0</v>
      </c>
      <c r="H182" s="21">
        <v>10000</v>
      </c>
      <c r="I182" s="23" t="str">
        <f>IF(F182&lt;&gt;0,H182/F182*100,"**.**")</f>
        <v>**.**</v>
      </c>
      <c r="J182" s="23" t="str">
        <f>IF(G182&lt;&gt;0,H182/G182*100,"**.**")</f>
        <v>**.**</v>
      </c>
    </row>
    <row r="183" spans="1:10" s="22" customFormat="1" ht="12.75">
      <c r="A183" s="20"/>
      <c r="B183" s="20"/>
      <c r="C183" s="20"/>
      <c r="D183" s="20" t="s">
        <v>193</v>
      </c>
      <c r="E183" s="20" t="s">
        <v>194</v>
      </c>
      <c r="F183" s="21">
        <v>1070</v>
      </c>
      <c r="G183" s="21">
        <v>0</v>
      </c>
      <c r="H183" s="21">
        <v>0</v>
      </c>
      <c r="I183" s="23">
        <f>IF(F183&lt;&gt;0,H183/F183*100,"**.**")</f>
        <v>0</v>
      </c>
      <c r="J183" s="23" t="str">
        <f>IF(G183&lt;&gt;0,H183/G183*100,"**.**")</f>
        <v>**.**</v>
      </c>
    </row>
    <row r="184" spans="1:10" s="22" customFormat="1" ht="12.75">
      <c r="A184" s="20"/>
      <c r="B184" s="20"/>
      <c r="C184" s="20"/>
      <c r="D184" s="20" t="s">
        <v>235</v>
      </c>
      <c r="E184" s="20" t="s">
        <v>236</v>
      </c>
      <c r="F184" s="21">
        <v>48320</v>
      </c>
      <c r="G184" s="21">
        <v>56166</v>
      </c>
      <c r="H184" s="21">
        <v>130000</v>
      </c>
      <c r="I184" s="23">
        <f>IF(F184&lt;&gt;0,H184/F184*100,"**.**")</f>
        <v>269.03973509933775</v>
      </c>
      <c r="J184" s="23">
        <f>IF(G184&lt;&gt;0,H184/G184*100,"**.**")</f>
        <v>231.45675319588364</v>
      </c>
    </row>
    <row r="185" spans="1:10" s="15" customFormat="1" ht="15.75">
      <c r="A185" s="12"/>
      <c r="B185" s="12" t="s">
        <v>237</v>
      </c>
      <c r="C185" s="12"/>
      <c r="D185" s="12"/>
      <c r="E185" s="12" t="s">
        <v>238</v>
      </c>
      <c r="F185" s="13">
        <f>+F186</f>
        <v>619</v>
      </c>
      <c r="G185" s="13">
        <f>+G186</f>
        <v>0</v>
      </c>
      <c r="H185" s="13">
        <f>+H186</f>
        <v>0</v>
      </c>
      <c r="I185" s="14">
        <f>IF(F185&lt;&gt;0,H185/F185*100,"**.**")</f>
        <v>0</v>
      </c>
      <c r="J185" s="14" t="str">
        <f>IF(G185&lt;&gt;0,H185/G185*100,"**.**")</f>
        <v>**.**</v>
      </c>
    </row>
    <row r="186" spans="1:10" s="19" customFormat="1" ht="12.75">
      <c r="A186" s="16"/>
      <c r="B186" s="16"/>
      <c r="C186" s="16" t="s">
        <v>239</v>
      </c>
      <c r="D186" s="16"/>
      <c r="E186" s="16" t="s">
        <v>240</v>
      </c>
      <c r="F186" s="17">
        <f>+F187</f>
        <v>619</v>
      </c>
      <c r="G186" s="17">
        <f>+G187</f>
        <v>0</v>
      </c>
      <c r="H186" s="17">
        <f>+H187</f>
        <v>0</v>
      </c>
      <c r="I186" s="18">
        <f>IF(F186&lt;&gt;0,H186/F186*100,"**.**")</f>
        <v>0</v>
      </c>
      <c r="J186" s="18" t="str">
        <f>IF(G186&lt;&gt;0,H186/G186*100,"**.**")</f>
        <v>**.**</v>
      </c>
    </row>
    <row r="187" spans="1:10" s="22" customFormat="1" ht="12.75">
      <c r="A187" s="20"/>
      <c r="B187" s="20"/>
      <c r="C187" s="20"/>
      <c r="D187" s="20" t="s">
        <v>241</v>
      </c>
      <c r="E187" s="20" t="s">
        <v>242</v>
      </c>
      <c r="F187" s="21">
        <v>619</v>
      </c>
      <c r="G187" s="21">
        <v>0</v>
      </c>
      <c r="H187" s="21">
        <v>0</v>
      </c>
      <c r="I187" s="23">
        <f>IF(F187&lt;&gt;0,H187/F187*100,"**.**")</f>
        <v>0</v>
      </c>
      <c r="J187" s="23" t="str">
        <f>IF(G187&lt;&gt;0,H187/G187*100,"**.**")</f>
        <v>**.**</v>
      </c>
    </row>
    <row r="188" spans="1:10" s="15" customFormat="1" ht="15.75">
      <c r="A188" s="12"/>
      <c r="B188" s="12" t="s">
        <v>243</v>
      </c>
      <c r="C188" s="12"/>
      <c r="D188" s="12"/>
      <c r="E188" s="12" t="s">
        <v>244</v>
      </c>
      <c r="F188" s="13">
        <f>+F189+F191</f>
        <v>9661</v>
      </c>
      <c r="G188" s="13">
        <f>+G189+G191</f>
        <v>9599</v>
      </c>
      <c r="H188" s="13">
        <f>+H189+H191</f>
        <v>9692</v>
      </c>
      <c r="I188" s="14">
        <f>IF(F188&lt;&gt;0,H188/F188*100,"**.**")</f>
        <v>100.32087775592589</v>
      </c>
      <c r="J188" s="14">
        <f>IF(G188&lt;&gt;0,H188/G188*100,"**.**")</f>
        <v>100.96885092197103</v>
      </c>
    </row>
    <row r="189" spans="1:10" s="19" customFormat="1" ht="12.75">
      <c r="A189" s="16"/>
      <c r="B189" s="16"/>
      <c r="C189" s="16" t="s">
        <v>245</v>
      </c>
      <c r="D189" s="16"/>
      <c r="E189" s="16" t="s">
        <v>246</v>
      </c>
      <c r="F189" s="17">
        <f>+F190</f>
        <v>1140</v>
      </c>
      <c r="G189" s="17">
        <f>+G190</f>
        <v>1048</v>
      </c>
      <c r="H189" s="17">
        <f>+H190</f>
        <v>1141</v>
      </c>
      <c r="I189" s="18">
        <f>IF(F189&lt;&gt;0,H189/F189*100,"**.**")</f>
        <v>100.0877192982456</v>
      </c>
      <c r="J189" s="18">
        <f>IF(G189&lt;&gt;0,H189/G189*100,"**.**")</f>
        <v>108.8740458015267</v>
      </c>
    </row>
    <row r="190" spans="1:10" s="22" customFormat="1" ht="12.75">
      <c r="A190" s="20"/>
      <c r="B190" s="20"/>
      <c r="C190" s="20"/>
      <c r="D190" s="20" t="s">
        <v>21</v>
      </c>
      <c r="E190" s="20" t="s">
        <v>22</v>
      </c>
      <c r="F190" s="21">
        <v>1140</v>
      </c>
      <c r="G190" s="21">
        <v>1048</v>
      </c>
      <c r="H190" s="21">
        <v>1141</v>
      </c>
      <c r="I190" s="23">
        <f>IF(F190&lt;&gt;0,H190/F190*100,"**.**")</f>
        <v>100.0877192982456</v>
      </c>
      <c r="J190" s="23">
        <f>IF(G190&lt;&gt;0,H190/G190*100,"**.**")</f>
        <v>108.8740458015267</v>
      </c>
    </row>
    <row r="191" spans="1:10" s="19" customFormat="1" ht="12.75">
      <c r="A191" s="16"/>
      <c r="B191" s="16"/>
      <c r="C191" s="16" t="s">
        <v>247</v>
      </c>
      <c r="D191" s="16"/>
      <c r="E191" s="16" t="s">
        <v>248</v>
      </c>
      <c r="F191" s="17">
        <f>+F192</f>
        <v>8521</v>
      </c>
      <c r="G191" s="17">
        <f>+G192</f>
        <v>8551</v>
      </c>
      <c r="H191" s="17">
        <f>+H192</f>
        <v>8551</v>
      </c>
      <c r="I191" s="18">
        <f>IF(F191&lt;&gt;0,H191/F191*100,"**.**")</f>
        <v>100.35207135312756</v>
      </c>
      <c r="J191" s="18">
        <f>IF(G191&lt;&gt;0,H191/G191*100,"**.**")</f>
        <v>100</v>
      </c>
    </row>
    <row r="192" spans="1:10" s="22" customFormat="1" ht="12.75">
      <c r="A192" s="20"/>
      <c r="B192" s="20"/>
      <c r="C192" s="20"/>
      <c r="D192" s="20" t="s">
        <v>193</v>
      </c>
      <c r="E192" s="20" t="s">
        <v>194</v>
      </c>
      <c r="F192" s="21">
        <v>8521</v>
      </c>
      <c r="G192" s="21">
        <v>8551</v>
      </c>
      <c r="H192" s="21">
        <v>8551</v>
      </c>
      <c r="I192" s="23">
        <f>IF(F192&lt;&gt;0,H192/F192*100,"**.**")</f>
        <v>100.35207135312756</v>
      </c>
      <c r="J192" s="23">
        <f>IF(G192&lt;&gt;0,H192/G192*100,"**.**")</f>
        <v>100</v>
      </c>
    </row>
    <row r="193" spans="1:10" s="15" customFormat="1" ht="15.75">
      <c r="A193" s="12"/>
      <c r="B193" s="12" t="s">
        <v>249</v>
      </c>
      <c r="C193" s="12"/>
      <c r="D193" s="12"/>
      <c r="E193" s="12" t="s">
        <v>250</v>
      </c>
      <c r="F193" s="13">
        <f>+F194</f>
        <v>7567</v>
      </c>
      <c r="G193" s="13">
        <f>+G194</f>
        <v>24635</v>
      </c>
      <c r="H193" s="13">
        <f>+H194</f>
        <v>24635</v>
      </c>
      <c r="I193" s="14">
        <f>IF(F193&lt;&gt;0,H193/F193*100,"**.**")</f>
        <v>325.5583454473371</v>
      </c>
      <c r="J193" s="14">
        <f>IF(G193&lt;&gt;0,H193/G193*100,"**.**")</f>
        <v>100</v>
      </c>
    </row>
    <row r="194" spans="1:10" s="19" customFormat="1" ht="12.75">
      <c r="A194" s="16"/>
      <c r="B194" s="16"/>
      <c r="C194" s="16" t="s">
        <v>251</v>
      </c>
      <c r="D194" s="16"/>
      <c r="E194" s="16" t="s">
        <v>252</v>
      </c>
      <c r="F194" s="17">
        <f>+F195</f>
        <v>7567</v>
      </c>
      <c r="G194" s="17">
        <f>+G195</f>
        <v>24635</v>
      </c>
      <c r="H194" s="17">
        <f>+H195</f>
        <v>24635</v>
      </c>
      <c r="I194" s="18">
        <f>IF(F194&lt;&gt;0,H194/F194*100,"**.**")</f>
        <v>325.5583454473371</v>
      </c>
      <c r="J194" s="18">
        <f>IF(G194&lt;&gt;0,H194/G194*100,"**.**")</f>
        <v>100</v>
      </c>
    </row>
    <row r="195" spans="1:10" s="22" customFormat="1" ht="12.75">
      <c r="A195" s="20"/>
      <c r="B195" s="20"/>
      <c r="C195" s="20"/>
      <c r="D195" s="20" t="s">
        <v>107</v>
      </c>
      <c r="E195" s="20" t="s">
        <v>108</v>
      </c>
      <c r="F195" s="21">
        <v>7567</v>
      </c>
      <c r="G195" s="21">
        <v>24635</v>
      </c>
      <c r="H195" s="21">
        <v>24635</v>
      </c>
      <c r="I195" s="23">
        <f>IF(F195&lt;&gt;0,H195/F195*100,"**.**")</f>
        <v>325.5583454473371</v>
      </c>
      <c r="J195" s="23">
        <f>IF(G195&lt;&gt;0,H195/G195*100,"**.**")</f>
        <v>100</v>
      </c>
    </row>
    <row r="196" spans="1:10" s="15" customFormat="1" ht="15.75">
      <c r="A196" s="12"/>
      <c r="B196" s="12" t="s">
        <v>253</v>
      </c>
      <c r="C196" s="12"/>
      <c r="D196" s="12"/>
      <c r="E196" s="12" t="s">
        <v>254</v>
      </c>
      <c r="F196" s="13">
        <f>+F197</f>
        <v>8235</v>
      </c>
      <c r="G196" s="13">
        <f>+G197</f>
        <v>7871</v>
      </c>
      <c r="H196" s="13">
        <f>+H197</f>
        <v>10045</v>
      </c>
      <c r="I196" s="14">
        <f>IF(F196&lt;&gt;0,H196/F196*100,"**.**")</f>
        <v>121.9793564055859</v>
      </c>
      <c r="J196" s="14">
        <f>IF(G196&lt;&gt;0,H196/G196*100,"**.**")</f>
        <v>127.62037860500573</v>
      </c>
    </row>
    <row r="197" spans="1:10" s="19" customFormat="1" ht="12.75">
      <c r="A197" s="16"/>
      <c r="B197" s="16"/>
      <c r="C197" s="16" t="s">
        <v>255</v>
      </c>
      <c r="D197" s="16"/>
      <c r="E197" s="16" t="s">
        <v>256</v>
      </c>
      <c r="F197" s="17">
        <f>+F198+F199+F200+F201</f>
        <v>8235</v>
      </c>
      <c r="G197" s="17">
        <f>+G198+G199+G200+G201</f>
        <v>7871</v>
      </c>
      <c r="H197" s="17">
        <f>+H198+H199+H200+H201</f>
        <v>10045</v>
      </c>
      <c r="I197" s="18">
        <f>IF(F197&lt;&gt;0,H197/F197*100,"**.**")</f>
        <v>121.9793564055859</v>
      </c>
      <c r="J197" s="18">
        <f>IF(G197&lt;&gt;0,H197/G197*100,"**.**")</f>
        <v>127.62037860500573</v>
      </c>
    </row>
    <row r="198" spans="1:10" s="22" customFormat="1" ht="12.75">
      <c r="A198" s="20"/>
      <c r="B198" s="20"/>
      <c r="C198" s="20"/>
      <c r="D198" s="20" t="s">
        <v>21</v>
      </c>
      <c r="E198" s="20" t="s">
        <v>22</v>
      </c>
      <c r="F198" s="21">
        <v>3670</v>
      </c>
      <c r="G198" s="21">
        <v>3953</v>
      </c>
      <c r="H198" s="21">
        <v>4950</v>
      </c>
      <c r="I198" s="23">
        <f>IF(F198&lt;&gt;0,H198/F198*100,"**.**")</f>
        <v>134.8773841961853</v>
      </c>
      <c r="J198" s="23">
        <f>IF(G198&lt;&gt;0,H198/G198*100,"**.**")</f>
        <v>125.22135087275488</v>
      </c>
    </row>
    <row r="199" spans="1:10" s="22" customFormat="1" ht="12.75">
      <c r="A199" s="20"/>
      <c r="B199" s="20"/>
      <c r="C199" s="20"/>
      <c r="D199" s="20" t="s">
        <v>39</v>
      </c>
      <c r="E199" s="20" t="s">
        <v>40</v>
      </c>
      <c r="F199" s="21">
        <v>3510</v>
      </c>
      <c r="G199" s="21">
        <v>2004</v>
      </c>
      <c r="H199" s="21">
        <v>2160</v>
      </c>
      <c r="I199" s="23">
        <f>IF(F199&lt;&gt;0,H199/F199*100,"**.**")</f>
        <v>61.53846153846154</v>
      </c>
      <c r="J199" s="23">
        <f>IF(G199&lt;&gt;0,H199/G199*100,"**.**")</f>
        <v>107.78443113772455</v>
      </c>
    </row>
    <row r="200" spans="1:10" s="22" customFormat="1" ht="12.75">
      <c r="A200" s="20"/>
      <c r="B200" s="20"/>
      <c r="C200" s="20"/>
      <c r="D200" s="20" t="s">
        <v>107</v>
      </c>
      <c r="E200" s="20" t="s">
        <v>108</v>
      </c>
      <c r="F200" s="21">
        <v>370</v>
      </c>
      <c r="G200" s="21">
        <v>1237</v>
      </c>
      <c r="H200" s="21">
        <v>2050</v>
      </c>
      <c r="I200" s="23">
        <f>IF(F200&lt;&gt;0,H200/F200*100,"**.**")</f>
        <v>554.0540540540541</v>
      </c>
      <c r="J200" s="23">
        <f>IF(G200&lt;&gt;0,H200/G200*100,"**.**")</f>
        <v>165.72352465642683</v>
      </c>
    </row>
    <row r="201" spans="1:10" s="22" customFormat="1" ht="12.75">
      <c r="A201" s="20"/>
      <c r="B201" s="20"/>
      <c r="C201" s="20"/>
      <c r="D201" s="20" t="s">
        <v>23</v>
      </c>
      <c r="E201" s="20" t="s">
        <v>24</v>
      </c>
      <c r="F201" s="21">
        <v>685</v>
      </c>
      <c r="G201" s="21">
        <v>677</v>
      </c>
      <c r="H201" s="21">
        <v>885</v>
      </c>
      <c r="I201" s="23">
        <f>IF(F201&lt;&gt;0,H201/F201*100,"**.**")</f>
        <v>129.19708029197082</v>
      </c>
      <c r="J201" s="23">
        <f>IF(G201&lt;&gt;0,H201/G201*100,"**.**")</f>
        <v>130.72378138847859</v>
      </c>
    </row>
    <row r="202" spans="1:10" s="15" customFormat="1" ht="15.75">
      <c r="A202" s="12"/>
      <c r="B202" s="12" t="s">
        <v>257</v>
      </c>
      <c r="C202" s="12"/>
      <c r="D202" s="12"/>
      <c r="E202" s="12" t="s">
        <v>258</v>
      </c>
      <c r="F202" s="13">
        <f>+F203</f>
        <v>72281</v>
      </c>
      <c r="G202" s="13">
        <f>+G203</f>
        <v>78954</v>
      </c>
      <c r="H202" s="13">
        <f>+H203</f>
        <v>83182</v>
      </c>
      <c r="I202" s="14">
        <f>IF(F202&lt;&gt;0,H202/F202*100,"**.**")</f>
        <v>115.08141835337086</v>
      </c>
      <c r="J202" s="14">
        <f>IF(G202&lt;&gt;0,H202/G202*100,"**.**")</f>
        <v>105.35501684525165</v>
      </c>
    </row>
    <row r="203" spans="1:10" s="19" customFormat="1" ht="12.75">
      <c r="A203" s="16"/>
      <c r="B203" s="16"/>
      <c r="C203" s="16" t="s">
        <v>259</v>
      </c>
      <c r="D203" s="16"/>
      <c r="E203" s="16" t="s">
        <v>260</v>
      </c>
      <c r="F203" s="17">
        <f>+F204+F205</f>
        <v>72281</v>
      </c>
      <c r="G203" s="17">
        <f>+G204+G205</f>
        <v>78954</v>
      </c>
      <c r="H203" s="17">
        <f>+H204+H205</f>
        <v>83182</v>
      </c>
      <c r="I203" s="18">
        <f>IF(F203&lt;&gt;0,H203/F203*100,"**.**")</f>
        <v>115.08141835337086</v>
      </c>
      <c r="J203" s="18">
        <f>IF(G203&lt;&gt;0,H203/G203*100,"**.**")</f>
        <v>105.35501684525165</v>
      </c>
    </row>
    <row r="204" spans="1:10" s="22" customFormat="1" ht="12.75">
      <c r="A204" s="20"/>
      <c r="B204" s="20"/>
      <c r="C204" s="20"/>
      <c r="D204" s="20" t="s">
        <v>261</v>
      </c>
      <c r="E204" s="20" t="s">
        <v>262</v>
      </c>
      <c r="F204" s="21">
        <v>69626</v>
      </c>
      <c r="G204" s="21">
        <v>75454</v>
      </c>
      <c r="H204" s="21">
        <v>79182</v>
      </c>
      <c r="I204" s="23">
        <f>IF(F204&lt;&gt;0,H204/F204*100,"**.**")</f>
        <v>113.72475799270387</v>
      </c>
      <c r="J204" s="23">
        <f>IF(G204&lt;&gt;0,H204/G204*100,"**.**")</f>
        <v>104.94075860789356</v>
      </c>
    </row>
    <row r="205" spans="1:10" s="22" customFormat="1" ht="12.75">
      <c r="A205" s="20"/>
      <c r="B205" s="20"/>
      <c r="C205" s="20"/>
      <c r="D205" s="20" t="s">
        <v>263</v>
      </c>
      <c r="E205" s="20" t="s">
        <v>264</v>
      </c>
      <c r="F205" s="21">
        <v>2655</v>
      </c>
      <c r="G205" s="21">
        <v>3500</v>
      </c>
      <c r="H205" s="21">
        <v>4000</v>
      </c>
      <c r="I205" s="23">
        <f>IF(F205&lt;&gt;0,H205/F205*100,"**.**")</f>
        <v>150.65913370998118</v>
      </c>
      <c r="J205" s="23">
        <f>IF(G205&lt;&gt;0,H205/G205*100,"**.**")</f>
        <v>114.28571428571428</v>
      </c>
    </row>
    <row r="206" spans="1:10" s="15" customFormat="1" ht="15.75">
      <c r="A206" s="12"/>
      <c r="B206" s="12" t="s">
        <v>265</v>
      </c>
      <c r="C206" s="12"/>
      <c r="D206" s="12"/>
      <c r="E206" s="12" t="s">
        <v>266</v>
      </c>
      <c r="F206" s="13">
        <f>+F207</f>
        <v>13202</v>
      </c>
      <c r="G206" s="13">
        <f>+G207</f>
        <v>18630</v>
      </c>
      <c r="H206" s="13">
        <f>+H207</f>
        <v>29930</v>
      </c>
      <c r="I206" s="14">
        <f>IF(F206&lt;&gt;0,H206/F206*100,"**.**")</f>
        <v>226.7080745341615</v>
      </c>
      <c r="J206" s="14">
        <f>IF(G206&lt;&gt;0,H206/G206*100,"**.**")</f>
        <v>160.65485775630702</v>
      </c>
    </row>
    <row r="207" spans="1:10" s="19" customFormat="1" ht="12.75">
      <c r="A207" s="16"/>
      <c r="B207" s="16"/>
      <c r="C207" s="16" t="s">
        <v>267</v>
      </c>
      <c r="D207" s="16"/>
      <c r="E207" s="16" t="s">
        <v>268</v>
      </c>
      <c r="F207" s="17">
        <f>+F208+F209+F210</f>
        <v>13202</v>
      </c>
      <c r="G207" s="17">
        <f>+G208+G209+G210</f>
        <v>18630</v>
      </c>
      <c r="H207" s="17">
        <f>+H208+H209+H210</f>
        <v>29930</v>
      </c>
      <c r="I207" s="18">
        <f>IF(F207&lt;&gt;0,H207/F207*100,"**.**")</f>
        <v>226.7080745341615</v>
      </c>
      <c r="J207" s="18">
        <f>IF(G207&lt;&gt;0,H207/G207*100,"**.**")</f>
        <v>160.65485775630702</v>
      </c>
    </row>
    <row r="208" spans="1:10" s="22" customFormat="1" ht="12.75">
      <c r="A208" s="20"/>
      <c r="B208" s="20"/>
      <c r="C208" s="20"/>
      <c r="D208" s="20" t="s">
        <v>21</v>
      </c>
      <c r="E208" s="20" t="s">
        <v>22</v>
      </c>
      <c r="F208" s="21">
        <v>7675</v>
      </c>
      <c r="G208" s="21">
        <v>11130</v>
      </c>
      <c r="H208" s="21">
        <v>13000</v>
      </c>
      <c r="I208" s="23">
        <f>IF(F208&lt;&gt;0,H208/F208*100,"**.**")</f>
        <v>169.38110749185668</v>
      </c>
      <c r="J208" s="23">
        <f>IF(G208&lt;&gt;0,H208/G208*100,"**.**")</f>
        <v>116.80143755615453</v>
      </c>
    </row>
    <row r="209" spans="1:10" s="22" customFormat="1" ht="12.75">
      <c r="A209" s="20"/>
      <c r="B209" s="20"/>
      <c r="C209" s="20"/>
      <c r="D209" s="20" t="s">
        <v>23</v>
      </c>
      <c r="E209" s="20" t="s">
        <v>24</v>
      </c>
      <c r="F209" s="21">
        <v>5527</v>
      </c>
      <c r="G209" s="21">
        <v>6500</v>
      </c>
      <c r="H209" s="21">
        <v>6600</v>
      </c>
      <c r="I209" s="23">
        <f>IF(F209&lt;&gt;0,H209/F209*100,"**.**")</f>
        <v>119.41378686448346</v>
      </c>
      <c r="J209" s="23">
        <f>IF(G209&lt;&gt;0,H209/G209*100,"**.**")</f>
        <v>101.53846153846153</v>
      </c>
    </row>
    <row r="210" spans="1:10" s="22" customFormat="1" ht="12.75">
      <c r="A210" s="20"/>
      <c r="B210" s="20"/>
      <c r="C210" s="20"/>
      <c r="D210" s="20" t="s">
        <v>33</v>
      </c>
      <c r="E210" s="20" t="s">
        <v>34</v>
      </c>
      <c r="F210" s="21">
        <v>0</v>
      </c>
      <c r="G210" s="21">
        <v>1000</v>
      </c>
      <c r="H210" s="21">
        <v>10330</v>
      </c>
      <c r="I210" s="23" t="str">
        <f>IF(F210&lt;&gt;0,H210/F210*100,"**.**")</f>
        <v>**.**</v>
      </c>
      <c r="J210" s="23">
        <f>IF(G210&lt;&gt;0,H210/G210*100,"**.**")</f>
        <v>1033</v>
      </c>
    </row>
    <row r="211" spans="1:10" s="15" customFormat="1" ht="15.75">
      <c r="A211" s="12"/>
      <c r="B211" s="12" t="s">
        <v>269</v>
      </c>
      <c r="C211" s="12"/>
      <c r="D211" s="12"/>
      <c r="E211" s="12" t="s">
        <v>270</v>
      </c>
      <c r="F211" s="13">
        <f>+F212+F215+F217+F223</f>
        <v>513591</v>
      </c>
      <c r="G211" s="13">
        <f>+G212+G215+G217+G223</f>
        <v>111390</v>
      </c>
      <c r="H211" s="13">
        <f>+H212+H215+H217+H223</f>
        <v>76166</v>
      </c>
      <c r="I211" s="14">
        <f>IF(F211&lt;&gt;0,H211/F211*100,"**.**")</f>
        <v>14.830088533482868</v>
      </c>
      <c r="J211" s="14">
        <f>IF(G211&lt;&gt;0,H211/G211*100,"**.**")</f>
        <v>68.37777179280008</v>
      </c>
    </row>
    <row r="212" spans="1:10" s="19" customFormat="1" ht="12.75">
      <c r="A212" s="16"/>
      <c r="B212" s="16"/>
      <c r="C212" s="16" t="s">
        <v>271</v>
      </c>
      <c r="D212" s="16"/>
      <c r="E212" s="16" t="s">
        <v>272</v>
      </c>
      <c r="F212" s="17">
        <f>+F213+F214</f>
        <v>17330</v>
      </c>
      <c r="G212" s="17">
        <f>+G213+G214</f>
        <v>21470</v>
      </c>
      <c r="H212" s="17">
        <f>+H213+H214</f>
        <v>21166</v>
      </c>
      <c r="I212" s="18">
        <f>IF(F212&lt;&gt;0,H212/F212*100,"**.**")</f>
        <v>122.13502596653203</v>
      </c>
      <c r="J212" s="18">
        <f>IF(G212&lt;&gt;0,H212/G212*100,"**.**")</f>
        <v>98.58407079646018</v>
      </c>
    </row>
    <row r="213" spans="1:10" s="22" customFormat="1" ht="12.75">
      <c r="A213" s="20"/>
      <c r="B213" s="20"/>
      <c r="C213" s="20"/>
      <c r="D213" s="20" t="s">
        <v>193</v>
      </c>
      <c r="E213" s="20" t="s">
        <v>194</v>
      </c>
      <c r="F213" s="21">
        <v>5000</v>
      </c>
      <c r="G213" s="21">
        <v>5250</v>
      </c>
      <c r="H213" s="21">
        <v>6250</v>
      </c>
      <c r="I213" s="23">
        <f>IF(F213&lt;&gt;0,H213/F213*100,"**.**")</f>
        <v>125</v>
      </c>
      <c r="J213" s="23">
        <f>IF(G213&lt;&gt;0,H213/G213*100,"**.**")</f>
        <v>119.04761904761905</v>
      </c>
    </row>
    <row r="214" spans="1:10" s="22" customFormat="1" ht="12.75">
      <c r="A214" s="20"/>
      <c r="B214" s="20"/>
      <c r="C214" s="20"/>
      <c r="D214" s="20" t="s">
        <v>33</v>
      </c>
      <c r="E214" s="20" t="s">
        <v>34</v>
      </c>
      <c r="F214" s="21">
        <v>12330</v>
      </c>
      <c r="G214" s="21">
        <v>16220</v>
      </c>
      <c r="H214" s="21">
        <v>14916</v>
      </c>
      <c r="I214" s="23">
        <f>IF(F214&lt;&gt;0,H214/F214*100,"**.**")</f>
        <v>120.97323600973236</v>
      </c>
      <c r="J214" s="23">
        <f>IF(G214&lt;&gt;0,H214/G214*100,"**.**")</f>
        <v>91.96054254007399</v>
      </c>
    </row>
    <row r="215" spans="1:10" s="19" customFormat="1" ht="12.75">
      <c r="A215" s="16"/>
      <c r="B215" s="16"/>
      <c r="C215" s="16" t="s">
        <v>273</v>
      </c>
      <c r="D215" s="16"/>
      <c r="E215" s="16" t="s">
        <v>274</v>
      </c>
      <c r="F215" s="17">
        <f>+F216</f>
        <v>0</v>
      </c>
      <c r="G215" s="17">
        <f>+G216</f>
        <v>0</v>
      </c>
      <c r="H215" s="17">
        <f>+H216</f>
        <v>50000</v>
      </c>
      <c r="I215" s="18" t="str">
        <f>IF(F215&lt;&gt;0,H215/F215*100,"**.**")</f>
        <v>**.**</v>
      </c>
      <c r="J215" s="18" t="str">
        <f>IF(G215&lt;&gt;0,H215/G215*100,"**.**")</f>
        <v>**.**</v>
      </c>
    </row>
    <row r="216" spans="1:10" s="22" customFormat="1" ht="12.75">
      <c r="A216" s="20"/>
      <c r="B216" s="20"/>
      <c r="C216" s="20"/>
      <c r="D216" s="20" t="s">
        <v>165</v>
      </c>
      <c r="E216" s="20" t="s">
        <v>166</v>
      </c>
      <c r="F216" s="21">
        <v>0</v>
      </c>
      <c r="G216" s="21">
        <v>0</v>
      </c>
      <c r="H216" s="21">
        <v>50000</v>
      </c>
      <c r="I216" s="23" t="str">
        <f>IF(F216&lt;&gt;0,H216/F216*100,"**.**")</f>
        <v>**.**</v>
      </c>
      <c r="J216" s="23" t="str">
        <f>IF(G216&lt;&gt;0,H216/G216*100,"**.**")</f>
        <v>**.**</v>
      </c>
    </row>
    <row r="217" spans="1:10" s="19" customFormat="1" ht="12.75">
      <c r="A217" s="16"/>
      <c r="B217" s="16"/>
      <c r="C217" s="16" t="s">
        <v>275</v>
      </c>
      <c r="D217" s="16"/>
      <c r="E217" s="16" t="s">
        <v>276</v>
      </c>
      <c r="F217" s="17">
        <f>+F218+F219+F220+F221+F222</f>
        <v>494261</v>
      </c>
      <c r="G217" s="17">
        <f>+G218+G219+G220+G221+G222</f>
        <v>82920</v>
      </c>
      <c r="H217" s="17">
        <f>+H218+H219+H220+H221+H222</f>
        <v>0</v>
      </c>
      <c r="I217" s="18">
        <f>IF(F217&lt;&gt;0,H217/F217*100,"**.**")</f>
        <v>0</v>
      </c>
      <c r="J217" s="18">
        <f>IF(G217&lt;&gt;0,H217/G217*100,"**.**")</f>
        <v>0</v>
      </c>
    </row>
    <row r="218" spans="1:10" s="22" customFormat="1" ht="12.75">
      <c r="A218" s="20"/>
      <c r="B218" s="20"/>
      <c r="C218" s="20"/>
      <c r="D218" s="20" t="s">
        <v>21</v>
      </c>
      <c r="E218" s="20" t="s">
        <v>22</v>
      </c>
      <c r="F218" s="21">
        <v>463</v>
      </c>
      <c r="G218" s="21">
        <v>1173</v>
      </c>
      <c r="H218" s="21">
        <v>0</v>
      </c>
      <c r="I218" s="23">
        <f>IF(F218&lt;&gt;0,H218/F218*100,"**.**")</f>
        <v>0</v>
      </c>
      <c r="J218" s="23">
        <f>IF(G218&lt;&gt;0,H218/G218*100,"**.**")</f>
        <v>0</v>
      </c>
    </row>
    <row r="219" spans="1:10" s="22" customFormat="1" ht="12.75">
      <c r="A219" s="20"/>
      <c r="B219" s="20"/>
      <c r="C219" s="20"/>
      <c r="D219" s="20" t="s">
        <v>39</v>
      </c>
      <c r="E219" s="20" t="s">
        <v>40</v>
      </c>
      <c r="F219" s="21">
        <v>0</v>
      </c>
      <c r="G219" s="21">
        <v>6040</v>
      </c>
      <c r="H219" s="21">
        <v>0</v>
      </c>
      <c r="I219" s="23" t="str">
        <f>IF(F219&lt;&gt;0,H219/F219*100,"**.**")</f>
        <v>**.**</v>
      </c>
      <c r="J219" s="23">
        <f>IF(G219&lt;&gt;0,H219/G219*100,"**.**")</f>
        <v>0</v>
      </c>
    </row>
    <row r="220" spans="1:10" s="22" customFormat="1" ht="12.75">
      <c r="A220" s="20"/>
      <c r="B220" s="20"/>
      <c r="C220" s="20"/>
      <c r="D220" s="20" t="s">
        <v>107</v>
      </c>
      <c r="E220" s="20" t="s">
        <v>108</v>
      </c>
      <c r="F220" s="21">
        <v>841</v>
      </c>
      <c r="G220" s="21">
        <v>3400</v>
      </c>
      <c r="H220" s="21">
        <v>0</v>
      </c>
      <c r="I220" s="23">
        <f>IF(F220&lt;&gt;0,H220/F220*100,"**.**")</f>
        <v>0</v>
      </c>
      <c r="J220" s="23">
        <f>IF(G220&lt;&gt;0,H220/G220*100,"**.**")</f>
        <v>0</v>
      </c>
    </row>
    <row r="221" spans="1:10" s="22" customFormat="1" ht="12.75">
      <c r="A221" s="20"/>
      <c r="B221" s="20"/>
      <c r="C221" s="20"/>
      <c r="D221" s="20" t="s">
        <v>23</v>
      </c>
      <c r="E221" s="20" t="s">
        <v>24</v>
      </c>
      <c r="F221" s="21">
        <v>0</v>
      </c>
      <c r="G221" s="21">
        <v>799</v>
      </c>
      <c r="H221" s="21">
        <v>0</v>
      </c>
      <c r="I221" s="23" t="str">
        <f>IF(F221&lt;&gt;0,H221/F221*100,"**.**")</f>
        <v>**.**</v>
      </c>
      <c r="J221" s="23">
        <f>IF(G221&lt;&gt;0,H221/G221*100,"**.**")</f>
        <v>0</v>
      </c>
    </row>
    <row r="222" spans="1:10" s="22" customFormat="1" ht="12.75">
      <c r="A222" s="20"/>
      <c r="B222" s="20"/>
      <c r="C222" s="20"/>
      <c r="D222" s="20" t="s">
        <v>165</v>
      </c>
      <c r="E222" s="20" t="s">
        <v>166</v>
      </c>
      <c r="F222" s="21">
        <v>492957</v>
      </c>
      <c r="G222" s="21">
        <v>71508</v>
      </c>
      <c r="H222" s="21">
        <v>0</v>
      </c>
      <c r="I222" s="23">
        <f>IF(F222&lt;&gt;0,H222/F222*100,"**.**")</f>
        <v>0</v>
      </c>
      <c r="J222" s="23">
        <f>IF(G222&lt;&gt;0,H222/G222*100,"**.**")</f>
        <v>0</v>
      </c>
    </row>
    <row r="223" spans="1:10" s="19" customFormat="1" ht="12.75">
      <c r="A223" s="16"/>
      <c r="B223" s="16"/>
      <c r="C223" s="16" t="s">
        <v>277</v>
      </c>
      <c r="D223" s="16"/>
      <c r="E223" s="16" t="s">
        <v>278</v>
      </c>
      <c r="F223" s="17">
        <f>+F224</f>
        <v>2000</v>
      </c>
      <c r="G223" s="17">
        <f>+G224</f>
        <v>7000</v>
      </c>
      <c r="H223" s="17">
        <f>+H224</f>
        <v>5000</v>
      </c>
      <c r="I223" s="18">
        <f>IF(F223&lt;&gt;0,H223/F223*100,"**.**")</f>
        <v>250</v>
      </c>
      <c r="J223" s="18">
        <f>IF(G223&lt;&gt;0,H223/G223*100,"**.**")</f>
        <v>71.42857142857143</v>
      </c>
    </row>
    <row r="224" spans="1:10" s="22" customFormat="1" ht="12.75">
      <c r="A224" s="20"/>
      <c r="B224" s="20"/>
      <c r="C224" s="20"/>
      <c r="D224" s="20" t="s">
        <v>33</v>
      </c>
      <c r="E224" s="20" t="s">
        <v>34</v>
      </c>
      <c r="F224" s="21">
        <v>2000</v>
      </c>
      <c r="G224" s="21">
        <v>7000</v>
      </c>
      <c r="H224" s="21">
        <v>5000</v>
      </c>
      <c r="I224" s="23">
        <f>IF(F224&lt;&gt;0,H224/F224*100,"**.**")</f>
        <v>250</v>
      </c>
      <c r="J224" s="23">
        <f>IF(G224&lt;&gt;0,H224/G224*100,"**.**")</f>
        <v>71.42857142857143</v>
      </c>
    </row>
    <row r="225" spans="1:10" s="15" customFormat="1" ht="15.75">
      <c r="A225" s="12"/>
      <c r="B225" s="12" t="s">
        <v>279</v>
      </c>
      <c r="C225" s="12"/>
      <c r="D225" s="12"/>
      <c r="E225" s="12" t="s">
        <v>280</v>
      </c>
      <c r="F225" s="13">
        <f>+F226+F228+F231</f>
        <v>53157</v>
      </c>
      <c r="G225" s="13">
        <f>+G226+G228+G231</f>
        <v>60256</v>
      </c>
      <c r="H225" s="13">
        <f>+H226+H228+H231</f>
        <v>62743</v>
      </c>
      <c r="I225" s="14">
        <f>IF(F225&lt;&gt;0,H225/F225*100,"**.**")</f>
        <v>118.03337283894876</v>
      </c>
      <c r="J225" s="14">
        <f>IF(G225&lt;&gt;0,H225/G225*100,"**.**")</f>
        <v>104.12738980350504</v>
      </c>
    </row>
    <row r="226" spans="1:10" s="19" customFormat="1" ht="12.75">
      <c r="A226" s="16"/>
      <c r="B226" s="16"/>
      <c r="C226" s="16" t="s">
        <v>281</v>
      </c>
      <c r="D226" s="16"/>
      <c r="E226" s="16" t="s">
        <v>282</v>
      </c>
      <c r="F226" s="17">
        <f>+F227</f>
        <v>7999</v>
      </c>
      <c r="G226" s="17">
        <f>+G227</f>
        <v>6160</v>
      </c>
      <c r="H226" s="17">
        <f>+H227</f>
        <v>5500</v>
      </c>
      <c r="I226" s="18">
        <f>IF(F226&lt;&gt;0,H226/F226*100,"**.**")</f>
        <v>68.75859482435305</v>
      </c>
      <c r="J226" s="18">
        <f>IF(G226&lt;&gt;0,H226/G226*100,"**.**")</f>
        <v>89.28571428571429</v>
      </c>
    </row>
    <row r="227" spans="1:10" s="22" customFormat="1" ht="12.75">
      <c r="A227" s="20"/>
      <c r="B227" s="20"/>
      <c r="C227" s="20"/>
      <c r="D227" s="20" t="s">
        <v>23</v>
      </c>
      <c r="E227" s="20" t="s">
        <v>24</v>
      </c>
      <c r="F227" s="21">
        <v>7999</v>
      </c>
      <c r="G227" s="21">
        <v>6160</v>
      </c>
      <c r="H227" s="21">
        <v>5500</v>
      </c>
      <c r="I227" s="23">
        <f>IF(F227&lt;&gt;0,H227/F227*100,"**.**")</f>
        <v>68.75859482435305</v>
      </c>
      <c r="J227" s="23">
        <f>IF(G227&lt;&gt;0,H227/G227*100,"**.**")</f>
        <v>89.28571428571429</v>
      </c>
    </row>
    <row r="228" spans="1:10" s="19" customFormat="1" ht="12.75">
      <c r="A228" s="16"/>
      <c r="B228" s="16"/>
      <c r="C228" s="16" t="s">
        <v>283</v>
      </c>
      <c r="D228" s="16"/>
      <c r="E228" s="16" t="s">
        <v>284</v>
      </c>
      <c r="F228" s="17">
        <f>+F229+F230</f>
        <v>35505</v>
      </c>
      <c r="G228" s="17">
        <f>+G229+G230</f>
        <v>38252</v>
      </c>
      <c r="H228" s="17">
        <f>+H229+H230</f>
        <v>41243</v>
      </c>
      <c r="I228" s="18">
        <f>IF(F228&lt;&gt;0,H228/F228*100,"**.**")</f>
        <v>116.16110406984932</v>
      </c>
      <c r="J228" s="18">
        <f>IF(G228&lt;&gt;0,H228/G228*100,"**.**")</f>
        <v>107.81919899613092</v>
      </c>
    </row>
    <row r="229" spans="1:10" s="22" customFormat="1" ht="12.75">
      <c r="A229" s="20"/>
      <c r="B229" s="20"/>
      <c r="C229" s="20"/>
      <c r="D229" s="20" t="s">
        <v>145</v>
      </c>
      <c r="E229" s="20" t="s">
        <v>146</v>
      </c>
      <c r="F229" s="21">
        <v>2300</v>
      </c>
      <c r="G229" s="21">
        <v>7045</v>
      </c>
      <c r="H229" s="21">
        <v>0</v>
      </c>
      <c r="I229" s="23">
        <f>IF(F229&lt;&gt;0,H229/F229*100,"**.**")</f>
        <v>0</v>
      </c>
      <c r="J229" s="23">
        <f>IF(G229&lt;&gt;0,H229/G229*100,"**.**")</f>
        <v>0</v>
      </c>
    </row>
    <row r="230" spans="1:10" s="22" customFormat="1" ht="12.75">
      <c r="A230" s="20"/>
      <c r="B230" s="20"/>
      <c r="C230" s="20"/>
      <c r="D230" s="20" t="s">
        <v>33</v>
      </c>
      <c r="E230" s="20" t="s">
        <v>34</v>
      </c>
      <c r="F230" s="21">
        <v>33205</v>
      </c>
      <c r="G230" s="21">
        <v>31207</v>
      </c>
      <c r="H230" s="21">
        <v>41243</v>
      </c>
      <c r="I230" s="23">
        <f>IF(F230&lt;&gt;0,H230/F230*100,"**.**")</f>
        <v>124.20719771118807</v>
      </c>
      <c r="J230" s="23">
        <f>IF(G230&lt;&gt;0,H230/G230*100,"**.**")</f>
        <v>132.15945140513347</v>
      </c>
    </row>
    <row r="231" spans="1:10" s="19" customFormat="1" ht="12.75">
      <c r="A231" s="16"/>
      <c r="B231" s="16"/>
      <c r="C231" s="16" t="s">
        <v>285</v>
      </c>
      <c r="D231" s="16"/>
      <c r="E231" s="16" t="s">
        <v>286</v>
      </c>
      <c r="F231" s="17">
        <f>+F232</f>
        <v>9653</v>
      </c>
      <c r="G231" s="17">
        <f>+G232</f>
        <v>15844</v>
      </c>
      <c r="H231" s="17">
        <f>+H232</f>
        <v>16000</v>
      </c>
      <c r="I231" s="18">
        <f>IF(F231&lt;&gt;0,H231/F231*100,"**.**")</f>
        <v>165.75157981974516</v>
      </c>
      <c r="J231" s="18">
        <f>IF(G231&lt;&gt;0,H231/G231*100,"**.**")</f>
        <v>100.9845998485231</v>
      </c>
    </row>
    <row r="232" spans="1:10" s="22" customFormat="1" ht="12.75">
      <c r="A232" s="20"/>
      <c r="B232" s="20"/>
      <c r="C232" s="20"/>
      <c r="D232" s="20" t="s">
        <v>33</v>
      </c>
      <c r="E232" s="20" t="s">
        <v>34</v>
      </c>
      <c r="F232" s="21">
        <v>9653</v>
      </c>
      <c r="G232" s="21">
        <v>15844</v>
      </c>
      <c r="H232" s="21">
        <v>16000</v>
      </c>
      <c r="I232" s="23">
        <f>IF(F232&lt;&gt;0,H232/F232*100,"**.**")</f>
        <v>165.75157981974516</v>
      </c>
      <c r="J232" s="23">
        <f>IF(G232&lt;&gt;0,H232/G232*100,"**.**")</f>
        <v>100.9845998485231</v>
      </c>
    </row>
    <row r="233" spans="1:10" s="15" customFormat="1" ht="15.75">
      <c r="A233" s="12"/>
      <c r="B233" s="12" t="s">
        <v>287</v>
      </c>
      <c r="C233" s="12"/>
      <c r="D233" s="12"/>
      <c r="E233" s="12" t="s">
        <v>288</v>
      </c>
      <c r="F233" s="13">
        <f>+F234</f>
        <v>132757</v>
      </c>
      <c r="G233" s="13">
        <f>+G234</f>
        <v>166173</v>
      </c>
      <c r="H233" s="13">
        <f>+H234</f>
        <v>150840</v>
      </c>
      <c r="I233" s="14">
        <f>IF(F233&lt;&gt;0,H233/F233*100,"**.**")</f>
        <v>113.62112732285303</v>
      </c>
      <c r="J233" s="14">
        <f>IF(G233&lt;&gt;0,H233/G233*100,"**.**")</f>
        <v>90.77286923868499</v>
      </c>
    </row>
    <row r="234" spans="1:10" s="19" customFormat="1" ht="12.75">
      <c r="A234" s="16"/>
      <c r="B234" s="16"/>
      <c r="C234" s="16" t="s">
        <v>289</v>
      </c>
      <c r="D234" s="16"/>
      <c r="E234" s="16" t="s">
        <v>290</v>
      </c>
      <c r="F234" s="17">
        <f>+F235+F236</f>
        <v>132757</v>
      </c>
      <c r="G234" s="17">
        <f>+G235+G236</f>
        <v>166173</v>
      </c>
      <c r="H234" s="17">
        <f>+H235+H236</f>
        <v>150840</v>
      </c>
      <c r="I234" s="18">
        <f>IF(F234&lt;&gt;0,H234/F234*100,"**.**")</f>
        <v>113.62112732285303</v>
      </c>
      <c r="J234" s="18">
        <f>IF(G234&lt;&gt;0,H234/G234*100,"**.**")</f>
        <v>90.77286923868499</v>
      </c>
    </row>
    <row r="235" spans="1:10" s="22" customFormat="1" ht="12.75">
      <c r="A235" s="20"/>
      <c r="B235" s="20"/>
      <c r="C235" s="20"/>
      <c r="D235" s="20" t="s">
        <v>33</v>
      </c>
      <c r="E235" s="20" t="s">
        <v>34</v>
      </c>
      <c r="F235" s="21">
        <v>132757</v>
      </c>
      <c r="G235" s="21">
        <v>137058</v>
      </c>
      <c r="H235" s="21">
        <v>150840</v>
      </c>
      <c r="I235" s="23">
        <f>IF(F235&lt;&gt;0,H235/F235*100,"**.**")</f>
        <v>113.62112732285303</v>
      </c>
      <c r="J235" s="23">
        <f>IF(G235&lt;&gt;0,H235/G235*100,"**.**")</f>
        <v>110.05559690058224</v>
      </c>
    </row>
    <row r="236" spans="1:10" s="22" customFormat="1" ht="12.75">
      <c r="A236" s="20"/>
      <c r="B236" s="20"/>
      <c r="C236" s="20"/>
      <c r="D236" s="20" t="s">
        <v>165</v>
      </c>
      <c r="E236" s="20" t="s">
        <v>166</v>
      </c>
      <c r="F236" s="21">
        <v>0</v>
      </c>
      <c r="G236" s="21">
        <v>29115</v>
      </c>
      <c r="H236" s="21">
        <v>0</v>
      </c>
      <c r="I236" s="23" t="str">
        <f>IF(F236&lt;&gt;0,H236/F236*100,"**.**")</f>
        <v>**.**</v>
      </c>
      <c r="J236" s="23">
        <f>IF(G236&lt;&gt;0,H236/G236*100,"**.**")</f>
        <v>0</v>
      </c>
    </row>
    <row r="237" spans="1:10" s="15" customFormat="1" ht="15.75">
      <c r="A237" s="12"/>
      <c r="B237" s="12" t="s">
        <v>291</v>
      </c>
      <c r="C237" s="12"/>
      <c r="D237" s="12"/>
      <c r="E237" s="12" t="s">
        <v>292</v>
      </c>
      <c r="F237" s="13">
        <f>+F238+F241+F244</f>
        <v>1642676</v>
      </c>
      <c r="G237" s="13">
        <f>+G238+G241+G244</f>
        <v>1314781</v>
      </c>
      <c r="H237" s="13">
        <f>+H238+H241+H244</f>
        <v>1070070</v>
      </c>
      <c r="I237" s="14">
        <f>IF(F237&lt;&gt;0,H237/F237*100,"**.**")</f>
        <v>65.14187825231512</v>
      </c>
      <c r="J237" s="14">
        <f>IF(G237&lt;&gt;0,H237/G237*100,"**.**")</f>
        <v>81.38769878785897</v>
      </c>
    </row>
    <row r="238" spans="1:10" s="19" customFormat="1" ht="12.75">
      <c r="A238" s="16"/>
      <c r="B238" s="16"/>
      <c r="C238" s="16" t="s">
        <v>293</v>
      </c>
      <c r="D238" s="16"/>
      <c r="E238" s="16" t="s">
        <v>294</v>
      </c>
      <c r="F238" s="17">
        <f>+F239+F240</f>
        <v>773208</v>
      </c>
      <c r="G238" s="17">
        <f>+G239+G240</f>
        <v>956009</v>
      </c>
      <c r="H238" s="17">
        <f>+H239+H240</f>
        <v>1043970</v>
      </c>
      <c r="I238" s="18">
        <f>IF(F238&lt;&gt;0,H238/F238*100,"**.**")</f>
        <v>135.01800291771423</v>
      </c>
      <c r="J238" s="18">
        <f>IF(G238&lt;&gt;0,H238/G238*100,"**.**")</f>
        <v>109.20085480366816</v>
      </c>
    </row>
    <row r="239" spans="1:10" s="22" customFormat="1" ht="12.75">
      <c r="A239" s="20"/>
      <c r="B239" s="20"/>
      <c r="C239" s="20"/>
      <c r="D239" s="20" t="s">
        <v>193</v>
      </c>
      <c r="E239" s="20" t="s">
        <v>194</v>
      </c>
      <c r="F239" s="21">
        <v>773208</v>
      </c>
      <c r="G239" s="21">
        <v>956009</v>
      </c>
      <c r="H239" s="21">
        <v>1023820</v>
      </c>
      <c r="I239" s="23">
        <f>IF(F239&lt;&gt;0,H239/F239*100,"**.**")</f>
        <v>132.41197711353217</v>
      </c>
      <c r="J239" s="23">
        <f>IF(G239&lt;&gt;0,H239/G239*100,"**.**")</f>
        <v>107.0931340604534</v>
      </c>
    </row>
    <row r="240" spans="1:10" s="22" customFormat="1" ht="12.75">
      <c r="A240" s="20"/>
      <c r="B240" s="20"/>
      <c r="C240" s="20"/>
      <c r="D240" s="20" t="s">
        <v>261</v>
      </c>
      <c r="E240" s="20" t="s">
        <v>262</v>
      </c>
      <c r="F240" s="21">
        <v>0</v>
      </c>
      <c r="G240" s="21">
        <v>0</v>
      </c>
      <c r="H240" s="21">
        <v>20150</v>
      </c>
      <c r="I240" s="23" t="str">
        <f>IF(F240&lt;&gt;0,H240/F240*100,"**.**")</f>
        <v>**.**</v>
      </c>
      <c r="J240" s="23" t="str">
        <f>IF(G240&lt;&gt;0,H240/G240*100,"**.**")</f>
        <v>**.**</v>
      </c>
    </row>
    <row r="241" spans="1:10" s="19" customFormat="1" ht="12.75">
      <c r="A241" s="16"/>
      <c r="B241" s="16"/>
      <c r="C241" s="16" t="s">
        <v>295</v>
      </c>
      <c r="D241" s="16"/>
      <c r="E241" s="16" t="s">
        <v>296</v>
      </c>
      <c r="F241" s="17">
        <f>+F242+F243</f>
        <v>8000</v>
      </c>
      <c r="G241" s="17">
        <f>+G242+G243</f>
        <v>8907</v>
      </c>
      <c r="H241" s="17">
        <f>+H242+H243</f>
        <v>26100</v>
      </c>
      <c r="I241" s="18">
        <f>IF(F241&lt;&gt;0,H241/F241*100,"**.**")</f>
        <v>326.25</v>
      </c>
      <c r="J241" s="18">
        <f>IF(G241&lt;&gt;0,H241/G241*100,"**.**")</f>
        <v>293.02795554058605</v>
      </c>
    </row>
    <row r="242" spans="1:10" s="22" customFormat="1" ht="12.75">
      <c r="A242" s="20"/>
      <c r="B242" s="20"/>
      <c r="C242" s="20"/>
      <c r="D242" s="20" t="s">
        <v>261</v>
      </c>
      <c r="E242" s="20" t="s">
        <v>262</v>
      </c>
      <c r="F242" s="21">
        <v>6111</v>
      </c>
      <c r="G242" s="21">
        <v>4422</v>
      </c>
      <c r="H242" s="21">
        <v>19100</v>
      </c>
      <c r="I242" s="23">
        <f>IF(F242&lt;&gt;0,H242/F242*100,"**.**")</f>
        <v>312.55113729340536</v>
      </c>
      <c r="J242" s="23">
        <f>IF(G242&lt;&gt;0,H242/G242*100,"**.**")</f>
        <v>431.9312528267752</v>
      </c>
    </row>
    <row r="243" spans="1:10" s="22" customFormat="1" ht="12.75">
      <c r="A243" s="20"/>
      <c r="B243" s="20"/>
      <c r="C243" s="20"/>
      <c r="D243" s="20" t="s">
        <v>263</v>
      </c>
      <c r="E243" s="20" t="s">
        <v>264</v>
      </c>
      <c r="F243" s="21">
        <v>1889</v>
      </c>
      <c r="G243" s="21">
        <v>4485</v>
      </c>
      <c r="H243" s="21">
        <v>7000</v>
      </c>
      <c r="I243" s="23">
        <f>IF(F243&lt;&gt;0,H243/F243*100,"**.**")</f>
        <v>370.566437268396</v>
      </c>
      <c r="J243" s="23">
        <f>IF(G243&lt;&gt;0,H243/G243*100,"**.**")</f>
        <v>156.0758082497213</v>
      </c>
    </row>
    <row r="244" spans="1:10" s="19" customFormat="1" ht="12.75">
      <c r="A244" s="16"/>
      <c r="B244" s="16"/>
      <c r="C244" s="16" t="s">
        <v>297</v>
      </c>
      <c r="D244" s="16"/>
      <c r="E244" s="16" t="s">
        <v>298</v>
      </c>
      <c r="F244" s="17">
        <f>+F245+F246</f>
        <v>861468</v>
      </c>
      <c r="G244" s="17">
        <f>+G245+G246</f>
        <v>349865</v>
      </c>
      <c r="H244" s="17">
        <f>+H245+H246</f>
        <v>0</v>
      </c>
      <c r="I244" s="18">
        <f>IF(F244&lt;&gt;0,H244/F244*100,"**.**")</f>
        <v>0</v>
      </c>
      <c r="J244" s="18">
        <f>IF(G244&lt;&gt;0,H244/G244*100,"**.**")</f>
        <v>0</v>
      </c>
    </row>
    <row r="245" spans="1:10" s="22" customFormat="1" ht="12.75">
      <c r="A245" s="20"/>
      <c r="B245" s="20"/>
      <c r="C245" s="20"/>
      <c r="D245" s="20" t="s">
        <v>21</v>
      </c>
      <c r="E245" s="20" t="s">
        <v>22</v>
      </c>
      <c r="F245" s="21">
        <v>157</v>
      </c>
      <c r="G245" s="21">
        <v>0</v>
      </c>
      <c r="H245" s="21">
        <v>0</v>
      </c>
      <c r="I245" s="23">
        <f>IF(F245&lt;&gt;0,H245/F245*100,"**.**")</f>
        <v>0</v>
      </c>
      <c r="J245" s="23" t="str">
        <f>IF(G245&lt;&gt;0,H245/G245*100,"**.**")</f>
        <v>**.**</v>
      </c>
    </row>
    <row r="246" spans="1:10" s="22" customFormat="1" ht="12.75">
      <c r="A246" s="20"/>
      <c r="B246" s="20"/>
      <c r="C246" s="20"/>
      <c r="D246" s="20" t="s">
        <v>165</v>
      </c>
      <c r="E246" s="20" t="s">
        <v>166</v>
      </c>
      <c r="F246" s="21">
        <v>861311</v>
      </c>
      <c r="G246" s="21">
        <v>349865</v>
      </c>
      <c r="H246" s="21">
        <v>0</v>
      </c>
      <c r="I246" s="23">
        <f>IF(F246&lt;&gt;0,H246/F246*100,"**.**")</f>
        <v>0</v>
      </c>
      <c r="J246" s="23">
        <f>IF(G246&lt;&gt;0,H246/G246*100,"**.**")</f>
        <v>0</v>
      </c>
    </row>
    <row r="247" spans="1:10" s="15" customFormat="1" ht="15.75">
      <c r="A247" s="12"/>
      <c r="B247" s="12" t="s">
        <v>299</v>
      </c>
      <c r="C247" s="12"/>
      <c r="D247" s="12"/>
      <c r="E247" s="12" t="s">
        <v>300</v>
      </c>
      <c r="F247" s="13">
        <f>+F248+F252+F255+F257+F260</f>
        <v>211431</v>
      </c>
      <c r="G247" s="13">
        <f>+G248+G252+G255+G257+G260</f>
        <v>229724</v>
      </c>
      <c r="H247" s="13">
        <f>+H248+H252+H255+H257+H260</f>
        <v>297900</v>
      </c>
      <c r="I247" s="14">
        <f>IF(F247&lt;&gt;0,H247/F247*100,"**.**")</f>
        <v>140.89703023681486</v>
      </c>
      <c r="J247" s="14">
        <f>IF(G247&lt;&gt;0,H247/G247*100,"**.**")</f>
        <v>129.6773519527781</v>
      </c>
    </row>
    <row r="248" spans="1:10" s="19" customFormat="1" ht="12.75">
      <c r="A248" s="16"/>
      <c r="B248" s="16"/>
      <c r="C248" s="16" t="s">
        <v>301</v>
      </c>
      <c r="D248" s="16"/>
      <c r="E248" s="16" t="s">
        <v>302</v>
      </c>
      <c r="F248" s="17">
        <f>+F249+F250+F251</f>
        <v>98252</v>
      </c>
      <c r="G248" s="17">
        <f>+G249+G250+G251</f>
        <v>79932</v>
      </c>
      <c r="H248" s="17">
        <f>+H249+H250+H251</f>
        <v>127150</v>
      </c>
      <c r="I248" s="18">
        <f>IF(F248&lt;&gt;0,H248/F248*100,"**.**")</f>
        <v>129.41212392623052</v>
      </c>
      <c r="J248" s="18">
        <f>IF(G248&lt;&gt;0,H248/G248*100,"**.**")</f>
        <v>159.0727118050343</v>
      </c>
    </row>
    <row r="249" spans="1:10" s="22" customFormat="1" ht="12.75">
      <c r="A249" s="20"/>
      <c r="B249" s="20"/>
      <c r="C249" s="20"/>
      <c r="D249" s="20" t="s">
        <v>107</v>
      </c>
      <c r="E249" s="20" t="s">
        <v>108</v>
      </c>
      <c r="F249" s="21">
        <v>1528</v>
      </c>
      <c r="G249" s="21">
        <v>21409</v>
      </c>
      <c r="H249" s="21">
        <v>1500</v>
      </c>
      <c r="I249" s="23">
        <f>IF(F249&lt;&gt;0,H249/F249*100,"**.**")</f>
        <v>98.1675392670157</v>
      </c>
      <c r="J249" s="23">
        <f>IF(G249&lt;&gt;0,H249/G249*100,"**.**")</f>
        <v>7.00639917791583</v>
      </c>
    </row>
    <row r="250" spans="1:10" s="22" customFormat="1" ht="12.75">
      <c r="A250" s="20"/>
      <c r="B250" s="20"/>
      <c r="C250" s="20"/>
      <c r="D250" s="20" t="s">
        <v>261</v>
      </c>
      <c r="E250" s="20" t="s">
        <v>262</v>
      </c>
      <c r="F250" s="21">
        <v>44762</v>
      </c>
      <c r="G250" s="21">
        <v>31185</v>
      </c>
      <c r="H250" s="21">
        <v>70650</v>
      </c>
      <c r="I250" s="23">
        <f>IF(F250&lt;&gt;0,H250/F250*100,"**.**")</f>
        <v>157.83477056431795</v>
      </c>
      <c r="J250" s="23">
        <f>IF(G250&lt;&gt;0,H250/G250*100,"**.**")</f>
        <v>226.55122655122656</v>
      </c>
    </row>
    <row r="251" spans="1:10" s="22" customFormat="1" ht="12.75">
      <c r="A251" s="20"/>
      <c r="B251" s="20"/>
      <c r="C251" s="20"/>
      <c r="D251" s="20" t="s">
        <v>263</v>
      </c>
      <c r="E251" s="20" t="s">
        <v>264</v>
      </c>
      <c r="F251" s="21">
        <v>51962</v>
      </c>
      <c r="G251" s="21">
        <v>27338</v>
      </c>
      <c r="H251" s="21">
        <v>55000</v>
      </c>
      <c r="I251" s="23">
        <f>IF(F251&lt;&gt;0,H251/F251*100,"**.**")</f>
        <v>105.84658019321813</v>
      </c>
      <c r="J251" s="23">
        <f>IF(G251&lt;&gt;0,H251/G251*100,"**.**")</f>
        <v>201.18516350866926</v>
      </c>
    </row>
    <row r="252" spans="1:10" s="19" customFormat="1" ht="12.75">
      <c r="A252" s="16"/>
      <c r="B252" s="16"/>
      <c r="C252" s="16" t="s">
        <v>303</v>
      </c>
      <c r="D252" s="16"/>
      <c r="E252" s="16" t="s">
        <v>304</v>
      </c>
      <c r="F252" s="17">
        <f>+F253+F254</f>
        <v>9527</v>
      </c>
      <c r="G252" s="17">
        <f>+G253+G254</f>
        <v>14561</v>
      </c>
      <c r="H252" s="17">
        <f>+H253+H254</f>
        <v>16310</v>
      </c>
      <c r="I252" s="18">
        <f>IF(F252&lt;&gt;0,H252/F252*100,"**.**")</f>
        <v>171.19764878765614</v>
      </c>
      <c r="J252" s="18">
        <f>IF(G252&lt;&gt;0,H252/G252*100,"**.**")</f>
        <v>112.01153766911614</v>
      </c>
    </row>
    <row r="253" spans="1:10" s="22" customFormat="1" ht="12.75">
      <c r="A253" s="20"/>
      <c r="B253" s="20"/>
      <c r="C253" s="20"/>
      <c r="D253" s="20" t="s">
        <v>193</v>
      </c>
      <c r="E253" s="20" t="s">
        <v>194</v>
      </c>
      <c r="F253" s="21">
        <v>2950</v>
      </c>
      <c r="G253" s="21">
        <v>3457</v>
      </c>
      <c r="H253" s="21">
        <v>3730</v>
      </c>
      <c r="I253" s="23">
        <f>IF(F253&lt;&gt;0,H253/F253*100,"**.**")</f>
        <v>126.4406779661017</v>
      </c>
      <c r="J253" s="23">
        <f>IF(G253&lt;&gt;0,H253/G253*100,"**.**")</f>
        <v>107.89702053803876</v>
      </c>
    </row>
    <row r="254" spans="1:10" s="22" customFormat="1" ht="12.75">
      <c r="A254" s="20"/>
      <c r="B254" s="20"/>
      <c r="C254" s="20"/>
      <c r="D254" s="20" t="s">
        <v>261</v>
      </c>
      <c r="E254" s="20" t="s">
        <v>262</v>
      </c>
      <c r="F254" s="21">
        <v>6577</v>
      </c>
      <c r="G254" s="21">
        <v>11104</v>
      </c>
      <c r="H254" s="21">
        <v>12580</v>
      </c>
      <c r="I254" s="23">
        <f>IF(F254&lt;&gt;0,H254/F254*100,"**.**")</f>
        <v>191.2726166945416</v>
      </c>
      <c r="J254" s="23">
        <f>IF(G254&lt;&gt;0,H254/G254*100,"**.**")</f>
        <v>113.29250720461094</v>
      </c>
    </row>
    <row r="255" spans="1:10" s="19" customFormat="1" ht="12.75">
      <c r="A255" s="16"/>
      <c r="B255" s="16"/>
      <c r="C255" s="16" t="s">
        <v>305</v>
      </c>
      <c r="D255" s="16"/>
      <c r="E255" s="16" t="s">
        <v>306</v>
      </c>
      <c r="F255" s="17">
        <f>+F256</f>
        <v>16226</v>
      </c>
      <c r="G255" s="17">
        <f>+G256</f>
        <v>14046</v>
      </c>
      <c r="H255" s="17">
        <f>+H256</f>
        <v>23790</v>
      </c>
      <c r="I255" s="18">
        <f>IF(F255&lt;&gt;0,H255/F255*100,"**.**")</f>
        <v>146.61654135338347</v>
      </c>
      <c r="J255" s="18">
        <f>IF(G255&lt;&gt;0,H255/G255*100,"**.**")</f>
        <v>169.3720632208458</v>
      </c>
    </row>
    <row r="256" spans="1:10" s="22" customFormat="1" ht="12.75">
      <c r="A256" s="20"/>
      <c r="B256" s="20"/>
      <c r="C256" s="20"/>
      <c r="D256" s="20" t="s">
        <v>261</v>
      </c>
      <c r="E256" s="20" t="s">
        <v>262</v>
      </c>
      <c r="F256" s="21">
        <v>16226</v>
      </c>
      <c r="G256" s="21">
        <v>14046</v>
      </c>
      <c r="H256" s="21">
        <v>23790</v>
      </c>
      <c r="I256" s="23">
        <f>IF(F256&lt;&gt;0,H256/F256*100,"**.**")</f>
        <v>146.61654135338347</v>
      </c>
      <c r="J256" s="23">
        <f>IF(G256&lt;&gt;0,H256/G256*100,"**.**")</f>
        <v>169.3720632208458</v>
      </c>
    </row>
    <row r="257" spans="1:10" s="19" customFormat="1" ht="12.75">
      <c r="A257" s="16"/>
      <c r="B257" s="16"/>
      <c r="C257" s="16" t="s">
        <v>307</v>
      </c>
      <c r="D257" s="16"/>
      <c r="E257" s="16" t="s">
        <v>308</v>
      </c>
      <c r="F257" s="17">
        <f>+F258+F259</f>
        <v>79952</v>
      </c>
      <c r="G257" s="17">
        <f>+G258+G259</f>
        <v>111775</v>
      </c>
      <c r="H257" s="17">
        <f>+H258+H259</f>
        <v>115850</v>
      </c>
      <c r="I257" s="18">
        <f>IF(F257&lt;&gt;0,H257/F257*100,"**.**")</f>
        <v>144.8994396637983</v>
      </c>
      <c r="J257" s="18">
        <f>IF(G257&lt;&gt;0,H257/G257*100,"**.**")</f>
        <v>103.64571684186983</v>
      </c>
    </row>
    <row r="258" spans="1:10" s="22" customFormat="1" ht="12.75">
      <c r="A258" s="20"/>
      <c r="B258" s="20"/>
      <c r="C258" s="20"/>
      <c r="D258" s="20" t="s">
        <v>107</v>
      </c>
      <c r="E258" s="20" t="s">
        <v>108</v>
      </c>
      <c r="F258" s="21">
        <v>0</v>
      </c>
      <c r="G258" s="21">
        <v>14335</v>
      </c>
      <c r="H258" s="21">
        <v>7070</v>
      </c>
      <c r="I258" s="23" t="str">
        <f>IF(F258&lt;&gt;0,H258/F258*100,"**.**")</f>
        <v>**.**</v>
      </c>
      <c r="J258" s="23">
        <f>IF(G258&lt;&gt;0,H258/G258*100,"**.**")</f>
        <v>49.31984652947332</v>
      </c>
    </row>
    <row r="259" spans="1:10" s="22" customFormat="1" ht="12.75">
      <c r="A259" s="20"/>
      <c r="B259" s="20"/>
      <c r="C259" s="20"/>
      <c r="D259" s="20" t="s">
        <v>261</v>
      </c>
      <c r="E259" s="20" t="s">
        <v>262</v>
      </c>
      <c r="F259" s="21">
        <v>79952</v>
      </c>
      <c r="G259" s="21">
        <v>97440</v>
      </c>
      <c r="H259" s="21">
        <v>108780</v>
      </c>
      <c r="I259" s="23">
        <f>IF(F259&lt;&gt;0,H259/F259*100,"**.**")</f>
        <v>136.05663398038823</v>
      </c>
      <c r="J259" s="23">
        <f>IF(G259&lt;&gt;0,H259/G259*100,"**.**")</f>
        <v>111.63793103448276</v>
      </c>
    </row>
    <row r="260" spans="1:10" s="19" customFormat="1" ht="12.75">
      <c r="A260" s="16"/>
      <c r="B260" s="16"/>
      <c r="C260" s="16" t="s">
        <v>309</v>
      </c>
      <c r="D260" s="16"/>
      <c r="E260" s="16" t="s">
        <v>310</v>
      </c>
      <c r="F260" s="17">
        <f>+F261</f>
        <v>7474</v>
      </c>
      <c r="G260" s="17">
        <f>+G261</f>
        <v>9410</v>
      </c>
      <c r="H260" s="17">
        <f>+H261</f>
        <v>14800</v>
      </c>
      <c r="I260" s="18">
        <f>IF(F260&lt;&gt;0,H260/F260*100,"**.**")</f>
        <v>198.01980198019803</v>
      </c>
      <c r="J260" s="18">
        <f>IF(G260&lt;&gt;0,H260/G260*100,"**.**")</f>
        <v>157.27948990435706</v>
      </c>
    </row>
    <row r="261" spans="1:10" s="22" customFormat="1" ht="12.75">
      <c r="A261" s="20"/>
      <c r="B261" s="20"/>
      <c r="C261" s="20"/>
      <c r="D261" s="20" t="s">
        <v>261</v>
      </c>
      <c r="E261" s="20" t="s">
        <v>262</v>
      </c>
      <c r="F261" s="21">
        <v>7474</v>
      </c>
      <c r="G261" s="21">
        <v>9410</v>
      </c>
      <c r="H261" s="21">
        <v>14800</v>
      </c>
      <c r="I261" s="23">
        <f>IF(F261&lt;&gt;0,H261/F261*100,"**.**")</f>
        <v>198.01980198019803</v>
      </c>
      <c r="J261" s="23">
        <f>IF(G261&lt;&gt;0,H261/G261*100,"**.**")</f>
        <v>157.27948990435706</v>
      </c>
    </row>
    <row r="262" spans="1:10" s="15" customFormat="1" ht="15.75">
      <c r="A262" s="12"/>
      <c r="B262" s="12" t="s">
        <v>311</v>
      </c>
      <c r="C262" s="12"/>
      <c r="D262" s="12"/>
      <c r="E262" s="12" t="s">
        <v>312</v>
      </c>
      <c r="F262" s="13">
        <f>+F263</f>
        <v>231507</v>
      </c>
      <c r="G262" s="13">
        <f>+G263</f>
        <v>311500</v>
      </c>
      <c r="H262" s="13">
        <f>+H263</f>
        <v>320845</v>
      </c>
      <c r="I262" s="14">
        <f>IF(F262&lt;&gt;0,H262/F262*100,"**.**")</f>
        <v>138.58976186465205</v>
      </c>
      <c r="J262" s="14">
        <f>IF(G262&lt;&gt;0,H262/G262*100,"**.**")</f>
        <v>103</v>
      </c>
    </row>
    <row r="263" spans="1:10" s="19" customFormat="1" ht="12.75">
      <c r="A263" s="16"/>
      <c r="B263" s="16"/>
      <c r="C263" s="16" t="s">
        <v>313</v>
      </c>
      <c r="D263" s="16"/>
      <c r="E263" s="16" t="s">
        <v>314</v>
      </c>
      <c r="F263" s="17">
        <f>+F264</f>
        <v>231507</v>
      </c>
      <c r="G263" s="17">
        <f>+G264</f>
        <v>311500</v>
      </c>
      <c r="H263" s="17">
        <f>+H264</f>
        <v>320845</v>
      </c>
      <c r="I263" s="18">
        <f>IF(F263&lt;&gt;0,H263/F263*100,"**.**")</f>
        <v>138.58976186465205</v>
      </c>
      <c r="J263" s="18">
        <f>IF(G263&lt;&gt;0,H263/G263*100,"**.**")</f>
        <v>103</v>
      </c>
    </row>
    <row r="264" spans="1:10" s="22" customFormat="1" ht="12.75">
      <c r="A264" s="20"/>
      <c r="B264" s="20"/>
      <c r="C264" s="20"/>
      <c r="D264" s="20" t="s">
        <v>193</v>
      </c>
      <c r="E264" s="20" t="s">
        <v>194</v>
      </c>
      <c r="F264" s="21">
        <v>231507</v>
      </c>
      <c r="G264" s="21">
        <v>311500</v>
      </c>
      <c r="H264" s="21">
        <v>320845</v>
      </c>
      <c r="I264" s="23">
        <f>IF(F264&lt;&gt;0,H264/F264*100,"**.**")</f>
        <v>138.58976186465205</v>
      </c>
      <c r="J264" s="23">
        <f>IF(G264&lt;&gt;0,H264/G264*100,"**.**")</f>
        <v>103</v>
      </c>
    </row>
    <row r="265" spans="1:10" s="15" customFormat="1" ht="15.75">
      <c r="A265" s="12"/>
      <c r="B265" s="12" t="s">
        <v>315</v>
      </c>
      <c r="C265" s="12"/>
      <c r="D265" s="12"/>
      <c r="E265" s="12" t="s">
        <v>316</v>
      </c>
      <c r="F265" s="13">
        <f>+F266</f>
        <v>21252</v>
      </c>
      <c r="G265" s="13">
        <f>+G266</f>
        <v>17200</v>
      </c>
      <c r="H265" s="13">
        <f>+H266</f>
        <v>22000</v>
      </c>
      <c r="I265" s="14">
        <f>IF(F265&lt;&gt;0,H265/F265*100,"**.**")</f>
        <v>103.51966873706004</v>
      </c>
      <c r="J265" s="14">
        <f>IF(G265&lt;&gt;0,H265/G265*100,"**.**")</f>
        <v>127.90697674418605</v>
      </c>
    </row>
    <row r="266" spans="1:10" s="19" customFormat="1" ht="12.75">
      <c r="A266" s="16"/>
      <c r="B266" s="16"/>
      <c r="C266" s="16" t="s">
        <v>317</v>
      </c>
      <c r="D266" s="16"/>
      <c r="E266" s="16" t="s">
        <v>318</v>
      </c>
      <c r="F266" s="17">
        <f>+F267</f>
        <v>21252</v>
      </c>
      <c r="G266" s="17">
        <f>+G267</f>
        <v>17200</v>
      </c>
      <c r="H266" s="17">
        <f>+H267</f>
        <v>22000</v>
      </c>
      <c r="I266" s="18">
        <f>IF(F266&lt;&gt;0,H266/F266*100,"**.**")</f>
        <v>103.51966873706004</v>
      </c>
      <c r="J266" s="18">
        <f>IF(G266&lt;&gt;0,H266/G266*100,"**.**")</f>
        <v>127.90697674418605</v>
      </c>
    </row>
    <row r="267" spans="1:10" s="22" customFormat="1" ht="12.75">
      <c r="A267" s="20"/>
      <c r="B267" s="20"/>
      <c r="C267" s="20"/>
      <c r="D267" s="20" t="s">
        <v>319</v>
      </c>
      <c r="E267" s="20" t="s">
        <v>320</v>
      </c>
      <c r="F267" s="21">
        <v>21252</v>
      </c>
      <c r="G267" s="21">
        <v>17200</v>
      </c>
      <c r="H267" s="21">
        <v>22000</v>
      </c>
      <c r="I267" s="23">
        <f>IF(F267&lt;&gt;0,H267/F267*100,"**.**")</f>
        <v>103.51966873706004</v>
      </c>
      <c r="J267" s="23">
        <f>IF(G267&lt;&gt;0,H267/G267*100,"**.**")</f>
        <v>127.90697674418605</v>
      </c>
    </row>
    <row r="268" spans="1:10" s="15" customFormat="1" ht="15.75">
      <c r="A268" s="12"/>
      <c r="B268" s="12" t="s">
        <v>321</v>
      </c>
      <c r="C268" s="12"/>
      <c r="D268" s="12"/>
      <c r="E268" s="12" t="s">
        <v>322</v>
      </c>
      <c r="F268" s="13">
        <f>+F269</f>
        <v>49045</v>
      </c>
      <c r="G268" s="13">
        <f>+G269</f>
        <v>47444</v>
      </c>
      <c r="H268" s="13">
        <f>+H269</f>
        <v>50000</v>
      </c>
      <c r="I268" s="14">
        <f>IF(F268&lt;&gt;0,H268/F268*100,"**.**")</f>
        <v>101.94719135487817</v>
      </c>
      <c r="J268" s="14">
        <f>IF(G268&lt;&gt;0,H268/G268*100,"**.**")</f>
        <v>105.38740409746228</v>
      </c>
    </row>
    <row r="269" spans="1:10" s="19" customFormat="1" ht="12.75">
      <c r="A269" s="16"/>
      <c r="B269" s="16"/>
      <c r="C269" s="16" t="s">
        <v>323</v>
      </c>
      <c r="D269" s="16"/>
      <c r="E269" s="16" t="s">
        <v>324</v>
      </c>
      <c r="F269" s="17">
        <f>+F270</f>
        <v>49045</v>
      </c>
      <c r="G269" s="17">
        <f>+G270</f>
        <v>47444</v>
      </c>
      <c r="H269" s="17">
        <f>+H270</f>
        <v>50000</v>
      </c>
      <c r="I269" s="18">
        <f>IF(F269&lt;&gt;0,H269/F269*100,"**.**")</f>
        <v>101.94719135487817</v>
      </c>
      <c r="J269" s="18">
        <f>IF(G269&lt;&gt;0,H269/G269*100,"**.**")</f>
        <v>105.38740409746228</v>
      </c>
    </row>
    <row r="270" spans="1:10" s="22" customFormat="1" ht="12.75">
      <c r="A270" s="20"/>
      <c r="B270" s="20"/>
      <c r="C270" s="20"/>
      <c r="D270" s="20" t="s">
        <v>193</v>
      </c>
      <c r="E270" s="20" t="s">
        <v>194</v>
      </c>
      <c r="F270" s="21">
        <v>49045</v>
      </c>
      <c r="G270" s="21">
        <v>47444</v>
      </c>
      <c r="H270" s="21">
        <v>50000</v>
      </c>
      <c r="I270" s="23">
        <f>IF(F270&lt;&gt;0,H270/F270*100,"**.**")</f>
        <v>101.94719135487817</v>
      </c>
      <c r="J270" s="23">
        <f>IF(G270&lt;&gt;0,H270/G270*100,"**.**")</f>
        <v>105.38740409746228</v>
      </c>
    </row>
    <row r="271" spans="1:10" s="15" customFormat="1" ht="15.75">
      <c r="A271" s="12"/>
      <c r="B271" s="12" t="s">
        <v>325</v>
      </c>
      <c r="C271" s="12"/>
      <c r="D271" s="12"/>
      <c r="E271" s="12" t="s">
        <v>326</v>
      </c>
      <c r="F271" s="13">
        <f>+F272+F274</f>
        <v>101435</v>
      </c>
      <c r="G271" s="13">
        <f>+G272+G274</f>
        <v>105123</v>
      </c>
      <c r="H271" s="13">
        <f>+H272+H274</f>
        <v>116090</v>
      </c>
      <c r="I271" s="14">
        <f>IF(F271&lt;&gt;0,H271/F271*100,"**.**")</f>
        <v>114.44767585153053</v>
      </c>
      <c r="J271" s="14">
        <f>IF(G271&lt;&gt;0,H271/G271*100,"**.**")</f>
        <v>110.43254092824597</v>
      </c>
    </row>
    <row r="272" spans="1:10" s="19" customFormat="1" ht="12.75">
      <c r="A272" s="16"/>
      <c r="B272" s="16"/>
      <c r="C272" s="16" t="s">
        <v>327</v>
      </c>
      <c r="D272" s="16"/>
      <c r="E272" s="16" t="s">
        <v>328</v>
      </c>
      <c r="F272" s="17">
        <f>+F273</f>
        <v>69301</v>
      </c>
      <c r="G272" s="17">
        <f>+G273</f>
        <v>78123</v>
      </c>
      <c r="H272" s="17">
        <f>+H273</f>
        <v>85490</v>
      </c>
      <c r="I272" s="18">
        <f>IF(F272&lt;&gt;0,H272/F272*100,"**.**")</f>
        <v>123.3604132696498</v>
      </c>
      <c r="J272" s="18">
        <f>IF(G272&lt;&gt;0,H272/G272*100,"**.**")</f>
        <v>109.43000140803605</v>
      </c>
    </row>
    <row r="273" spans="1:10" s="22" customFormat="1" ht="12.75">
      <c r="A273" s="20"/>
      <c r="B273" s="20"/>
      <c r="C273" s="20"/>
      <c r="D273" s="20" t="s">
        <v>193</v>
      </c>
      <c r="E273" s="20" t="s">
        <v>194</v>
      </c>
      <c r="F273" s="21">
        <v>69301</v>
      </c>
      <c r="G273" s="21">
        <v>78123</v>
      </c>
      <c r="H273" s="21">
        <v>85490</v>
      </c>
      <c r="I273" s="23">
        <f>IF(F273&lt;&gt;0,H273/F273*100,"**.**")</f>
        <v>123.3604132696498</v>
      </c>
      <c r="J273" s="23">
        <f>IF(G273&lt;&gt;0,H273/G273*100,"**.**")</f>
        <v>109.43000140803605</v>
      </c>
    </row>
    <row r="274" spans="1:10" s="19" customFormat="1" ht="12.75">
      <c r="A274" s="16"/>
      <c r="B274" s="16"/>
      <c r="C274" s="16" t="s">
        <v>329</v>
      </c>
      <c r="D274" s="16"/>
      <c r="E274" s="16" t="s">
        <v>330</v>
      </c>
      <c r="F274" s="17">
        <f>+F275</f>
        <v>32134</v>
      </c>
      <c r="G274" s="17">
        <f>+G275</f>
        <v>27000</v>
      </c>
      <c r="H274" s="17">
        <f>+H275</f>
        <v>30600</v>
      </c>
      <c r="I274" s="18">
        <f>IF(F274&lt;&gt;0,H274/F274*100,"**.**")</f>
        <v>95.2262401194996</v>
      </c>
      <c r="J274" s="18">
        <f>IF(G274&lt;&gt;0,H274/G274*100,"**.**")</f>
        <v>113.33333333333333</v>
      </c>
    </row>
    <row r="275" spans="1:10" s="22" customFormat="1" ht="12.75">
      <c r="A275" s="20"/>
      <c r="B275" s="20"/>
      <c r="C275" s="20"/>
      <c r="D275" s="20" t="s">
        <v>193</v>
      </c>
      <c r="E275" s="20" t="s">
        <v>194</v>
      </c>
      <c r="F275" s="21">
        <v>32134</v>
      </c>
      <c r="G275" s="21">
        <v>27000</v>
      </c>
      <c r="H275" s="21">
        <v>30600</v>
      </c>
      <c r="I275" s="23">
        <f>IF(F275&lt;&gt;0,H275/F275*100,"**.**")</f>
        <v>95.2262401194996</v>
      </c>
      <c r="J275" s="23">
        <f>IF(G275&lt;&gt;0,H275/G275*100,"**.**")</f>
        <v>113.33333333333333</v>
      </c>
    </row>
    <row r="276" spans="1:10" s="15" customFormat="1" ht="15.75">
      <c r="A276" s="12"/>
      <c r="B276" s="12" t="s">
        <v>331</v>
      </c>
      <c r="C276" s="12"/>
      <c r="D276" s="12"/>
      <c r="E276" s="12" t="s">
        <v>332</v>
      </c>
      <c r="F276" s="13">
        <f>+F277+F279+F283+F285</f>
        <v>38901</v>
      </c>
      <c r="G276" s="13">
        <f>+G277+G279+G283+G285</f>
        <v>31398</v>
      </c>
      <c r="H276" s="13">
        <f>+H277+H279+H283+H285</f>
        <v>36158</v>
      </c>
      <c r="I276" s="14">
        <f>IF(F276&lt;&gt;0,H276/F276*100,"**.**")</f>
        <v>92.94876738387188</v>
      </c>
      <c r="J276" s="14">
        <f>IF(G276&lt;&gt;0,H276/G276*100,"**.**")</f>
        <v>115.16020128670617</v>
      </c>
    </row>
    <row r="277" spans="1:10" s="19" customFormat="1" ht="12.75">
      <c r="A277" s="16"/>
      <c r="B277" s="16"/>
      <c r="C277" s="16" t="s">
        <v>333</v>
      </c>
      <c r="D277" s="16"/>
      <c r="E277" s="16" t="s">
        <v>334</v>
      </c>
      <c r="F277" s="17">
        <f>+F278</f>
        <v>27423</v>
      </c>
      <c r="G277" s="17">
        <f>+G278</f>
        <v>17321</v>
      </c>
      <c r="H277" s="17">
        <f>+H278</f>
        <v>19000</v>
      </c>
      <c r="I277" s="18">
        <f>IF(F277&lt;&gt;0,H277/F277*100,"**.**")</f>
        <v>69.2849068300332</v>
      </c>
      <c r="J277" s="18">
        <f>IF(G277&lt;&gt;0,H277/G277*100,"**.**")</f>
        <v>109.69343571387333</v>
      </c>
    </row>
    <row r="278" spans="1:10" s="22" customFormat="1" ht="12.75">
      <c r="A278" s="20"/>
      <c r="B278" s="20"/>
      <c r="C278" s="20"/>
      <c r="D278" s="20" t="s">
        <v>335</v>
      </c>
      <c r="E278" s="20" t="s">
        <v>336</v>
      </c>
      <c r="F278" s="21">
        <v>27423</v>
      </c>
      <c r="G278" s="21">
        <v>17321</v>
      </c>
      <c r="H278" s="21">
        <v>19000</v>
      </c>
      <c r="I278" s="23">
        <f>IF(F278&lt;&gt;0,H278/F278*100,"**.**")</f>
        <v>69.2849068300332</v>
      </c>
      <c r="J278" s="23">
        <f>IF(G278&lt;&gt;0,H278/G278*100,"**.**")</f>
        <v>109.69343571387333</v>
      </c>
    </row>
    <row r="279" spans="1:10" s="19" customFormat="1" ht="12.75">
      <c r="A279" s="16"/>
      <c r="B279" s="16"/>
      <c r="C279" s="16" t="s">
        <v>337</v>
      </c>
      <c r="D279" s="16"/>
      <c r="E279" s="16" t="s">
        <v>338</v>
      </c>
      <c r="F279" s="17">
        <f>+F280+F281+F282</f>
        <v>10195</v>
      </c>
      <c r="G279" s="17">
        <f>+G280+G281+G282</f>
        <v>8774</v>
      </c>
      <c r="H279" s="17">
        <f>+H280+H281+H282</f>
        <v>12948</v>
      </c>
      <c r="I279" s="18">
        <f>IF(F279&lt;&gt;0,H279/F279*100,"**.**")</f>
        <v>127.00343305541932</v>
      </c>
      <c r="J279" s="18">
        <f>IF(G279&lt;&gt;0,H279/G279*100,"**.**")</f>
        <v>147.57237291999087</v>
      </c>
    </row>
    <row r="280" spans="1:10" s="22" customFormat="1" ht="12.75">
      <c r="A280" s="20"/>
      <c r="B280" s="20"/>
      <c r="C280" s="20"/>
      <c r="D280" s="20" t="s">
        <v>21</v>
      </c>
      <c r="E280" s="20" t="s">
        <v>22</v>
      </c>
      <c r="F280" s="21">
        <v>45</v>
      </c>
      <c r="G280" s="21">
        <v>614</v>
      </c>
      <c r="H280" s="21">
        <v>600</v>
      </c>
      <c r="I280" s="23">
        <f>IF(F280&lt;&gt;0,H280/F280*100,"**.**")</f>
        <v>1333.3333333333335</v>
      </c>
      <c r="J280" s="23">
        <f>IF(G280&lt;&gt;0,H280/G280*100,"**.**")</f>
        <v>97.71986970684038</v>
      </c>
    </row>
    <row r="281" spans="1:10" s="22" customFormat="1" ht="12.75">
      <c r="A281" s="20"/>
      <c r="B281" s="20"/>
      <c r="C281" s="20"/>
      <c r="D281" s="20" t="s">
        <v>191</v>
      </c>
      <c r="E281" s="20" t="s">
        <v>192</v>
      </c>
      <c r="F281" s="21">
        <v>4639</v>
      </c>
      <c r="G281" s="21">
        <v>3660</v>
      </c>
      <c r="H281" s="21">
        <v>5000</v>
      </c>
      <c r="I281" s="23">
        <f>IF(F281&lt;&gt;0,H281/F281*100,"**.**")</f>
        <v>107.78184953653805</v>
      </c>
      <c r="J281" s="23">
        <f>IF(G281&lt;&gt;0,H281/G281*100,"**.**")</f>
        <v>136.61202185792348</v>
      </c>
    </row>
    <row r="282" spans="1:10" s="22" customFormat="1" ht="12.75">
      <c r="A282" s="20"/>
      <c r="B282" s="20"/>
      <c r="C282" s="20"/>
      <c r="D282" s="20" t="s">
        <v>193</v>
      </c>
      <c r="E282" s="20" t="s">
        <v>194</v>
      </c>
      <c r="F282" s="21">
        <v>5511</v>
      </c>
      <c r="G282" s="21">
        <v>4500</v>
      </c>
      <c r="H282" s="21">
        <v>7348</v>
      </c>
      <c r="I282" s="23">
        <f>IF(F282&lt;&gt;0,H282/F282*100,"**.**")</f>
        <v>133.33333333333331</v>
      </c>
      <c r="J282" s="23">
        <f>IF(G282&lt;&gt;0,H282/G282*100,"**.**")</f>
        <v>163.2888888888889</v>
      </c>
    </row>
    <row r="283" spans="1:10" s="19" customFormat="1" ht="12.75">
      <c r="A283" s="16"/>
      <c r="B283" s="16"/>
      <c r="C283" s="16" t="s">
        <v>339</v>
      </c>
      <c r="D283" s="16"/>
      <c r="E283" s="16" t="s">
        <v>340</v>
      </c>
      <c r="F283" s="17">
        <f>+F284</f>
        <v>654</v>
      </c>
      <c r="G283" s="17">
        <f>+G284</f>
        <v>3303</v>
      </c>
      <c r="H283" s="17">
        <f>+H284</f>
        <v>4210</v>
      </c>
      <c r="I283" s="18">
        <f>IF(F283&lt;&gt;0,H283/F283*100,"**.**")</f>
        <v>643.730886850153</v>
      </c>
      <c r="J283" s="18">
        <f>IF(G283&lt;&gt;0,H283/G283*100,"**.**")</f>
        <v>127.45988495307297</v>
      </c>
    </row>
    <row r="284" spans="1:10" s="22" customFormat="1" ht="12.75">
      <c r="A284" s="20"/>
      <c r="B284" s="20"/>
      <c r="C284" s="20"/>
      <c r="D284" s="20" t="s">
        <v>193</v>
      </c>
      <c r="E284" s="20" t="s">
        <v>194</v>
      </c>
      <c r="F284" s="21">
        <v>654</v>
      </c>
      <c r="G284" s="21">
        <v>3303</v>
      </c>
      <c r="H284" s="21">
        <v>4210</v>
      </c>
      <c r="I284" s="23">
        <f>IF(F284&lt;&gt;0,H284/F284*100,"**.**")</f>
        <v>643.730886850153</v>
      </c>
      <c r="J284" s="23">
        <f>IF(G284&lt;&gt;0,H284/G284*100,"**.**")</f>
        <v>127.45988495307297</v>
      </c>
    </row>
    <row r="285" spans="1:10" s="19" customFormat="1" ht="12.75">
      <c r="A285" s="16"/>
      <c r="B285" s="16"/>
      <c r="C285" s="16" t="s">
        <v>341</v>
      </c>
      <c r="D285" s="16"/>
      <c r="E285" s="16" t="s">
        <v>342</v>
      </c>
      <c r="F285" s="17">
        <f>+F286</f>
        <v>629</v>
      </c>
      <c r="G285" s="17">
        <f>+G286</f>
        <v>2000</v>
      </c>
      <c r="H285" s="17">
        <f>+H286</f>
        <v>0</v>
      </c>
      <c r="I285" s="18">
        <f>IF(F285&lt;&gt;0,H285/F285*100,"**.**")</f>
        <v>0</v>
      </c>
      <c r="J285" s="18">
        <f>IF(G285&lt;&gt;0,H285/G285*100,"**.**")</f>
        <v>0</v>
      </c>
    </row>
    <row r="286" spans="1:10" s="22" customFormat="1" ht="12.75">
      <c r="A286" s="20"/>
      <c r="B286" s="20"/>
      <c r="C286" s="20"/>
      <c r="D286" s="20" t="s">
        <v>193</v>
      </c>
      <c r="E286" s="20" t="s">
        <v>194</v>
      </c>
      <c r="F286" s="21">
        <v>629</v>
      </c>
      <c r="G286" s="21">
        <v>2000</v>
      </c>
      <c r="H286" s="21">
        <v>0</v>
      </c>
      <c r="I286" s="23">
        <f>IF(F286&lt;&gt;0,H286/F286*100,"**.**")</f>
        <v>0</v>
      </c>
      <c r="J286" s="23">
        <f>IF(G286&lt;&gt;0,H286/G286*100,"**.**")</f>
        <v>0</v>
      </c>
    </row>
    <row r="287" spans="1:10" s="15" customFormat="1" ht="15.75">
      <c r="A287" s="12"/>
      <c r="B287" s="12" t="s">
        <v>343</v>
      </c>
      <c r="C287" s="12"/>
      <c r="D287" s="12"/>
      <c r="E287" s="12" t="s">
        <v>344</v>
      </c>
      <c r="F287" s="13">
        <f>+F288+F290+F293</f>
        <v>18081</v>
      </c>
      <c r="G287" s="13">
        <f>+G288+G290+G293</f>
        <v>17414</v>
      </c>
      <c r="H287" s="13">
        <f>+H288+H290+H293</f>
        <v>24739</v>
      </c>
      <c r="I287" s="14">
        <f>IF(F287&lt;&gt;0,H287/F287*100,"**.**")</f>
        <v>136.8231845583762</v>
      </c>
      <c r="J287" s="14">
        <f>IF(G287&lt;&gt;0,H287/G287*100,"**.**")</f>
        <v>142.0638566670495</v>
      </c>
    </row>
    <row r="288" spans="1:10" s="19" customFormat="1" ht="12.75">
      <c r="A288" s="16"/>
      <c r="B288" s="16"/>
      <c r="C288" s="16" t="s">
        <v>345</v>
      </c>
      <c r="D288" s="16"/>
      <c r="E288" s="16" t="s">
        <v>346</v>
      </c>
      <c r="F288" s="17">
        <f>+F289</f>
        <v>13137</v>
      </c>
      <c r="G288" s="17">
        <f>+G289</f>
        <v>14736</v>
      </c>
      <c r="H288" s="17">
        <f>+H289</f>
        <v>15300</v>
      </c>
      <c r="I288" s="18">
        <f>IF(F288&lt;&gt;0,H288/F288*100,"**.**")</f>
        <v>116.46494633477964</v>
      </c>
      <c r="J288" s="18">
        <f>IF(G288&lt;&gt;0,H288/G288*100,"**.**")</f>
        <v>103.82736156351791</v>
      </c>
    </row>
    <row r="289" spans="1:10" s="22" customFormat="1" ht="12.75">
      <c r="A289" s="20"/>
      <c r="B289" s="20"/>
      <c r="C289" s="20"/>
      <c r="D289" s="20" t="s">
        <v>33</v>
      </c>
      <c r="E289" s="20" t="s">
        <v>34</v>
      </c>
      <c r="F289" s="21">
        <v>13137</v>
      </c>
      <c r="G289" s="21">
        <v>14736</v>
      </c>
      <c r="H289" s="21">
        <v>15300</v>
      </c>
      <c r="I289" s="23">
        <f>IF(F289&lt;&gt;0,H289/F289*100,"**.**")</f>
        <v>116.46494633477964</v>
      </c>
      <c r="J289" s="23">
        <f>IF(G289&lt;&gt;0,H289/G289*100,"**.**")</f>
        <v>103.82736156351791</v>
      </c>
    </row>
    <row r="290" spans="1:10" s="19" customFormat="1" ht="12.75">
      <c r="A290" s="16"/>
      <c r="B290" s="16"/>
      <c r="C290" s="16" t="s">
        <v>347</v>
      </c>
      <c r="D290" s="16"/>
      <c r="E290" s="16" t="s">
        <v>348</v>
      </c>
      <c r="F290" s="17">
        <f>+F291+F292</f>
        <v>2924</v>
      </c>
      <c r="G290" s="17">
        <f>+G291+G292</f>
        <v>2678</v>
      </c>
      <c r="H290" s="17">
        <f>+H291+H292</f>
        <v>9439</v>
      </c>
      <c r="I290" s="18">
        <f>IF(F290&lt;&gt;0,H290/F290*100,"**.**")</f>
        <v>322.8112175102599</v>
      </c>
      <c r="J290" s="18">
        <f>IF(G290&lt;&gt;0,H290/G290*100,"**.**")</f>
        <v>352.4645257654966</v>
      </c>
    </row>
    <row r="291" spans="1:10" s="22" customFormat="1" ht="12.75">
      <c r="A291" s="20"/>
      <c r="B291" s="20"/>
      <c r="C291" s="20"/>
      <c r="D291" s="20" t="s">
        <v>33</v>
      </c>
      <c r="E291" s="20" t="s">
        <v>34</v>
      </c>
      <c r="F291" s="21">
        <v>2384</v>
      </c>
      <c r="G291" s="21">
        <v>2462</v>
      </c>
      <c r="H291" s="21">
        <v>2387</v>
      </c>
      <c r="I291" s="23">
        <f>IF(F291&lt;&gt;0,H291/F291*100,"**.**")</f>
        <v>100.12583892617451</v>
      </c>
      <c r="J291" s="23">
        <f>IF(G291&lt;&gt;0,H291/G291*100,"**.**")</f>
        <v>96.95369618196588</v>
      </c>
    </row>
    <row r="292" spans="1:10" s="22" customFormat="1" ht="12.75">
      <c r="A292" s="20"/>
      <c r="B292" s="20"/>
      <c r="C292" s="20"/>
      <c r="D292" s="20" t="s">
        <v>263</v>
      </c>
      <c r="E292" s="20" t="s">
        <v>264</v>
      </c>
      <c r="F292" s="21">
        <v>540</v>
      </c>
      <c r="G292" s="21">
        <v>216</v>
      </c>
      <c r="H292" s="21">
        <v>7052</v>
      </c>
      <c r="I292" s="23">
        <f>IF(F292&lt;&gt;0,H292/F292*100,"**.**")</f>
        <v>1305.9259259259259</v>
      </c>
      <c r="J292" s="23">
        <f>IF(G292&lt;&gt;0,H292/G292*100,"**.**")</f>
        <v>3264.8148148148143</v>
      </c>
    </row>
    <row r="293" spans="1:10" s="19" customFormat="1" ht="12.75">
      <c r="A293" s="16"/>
      <c r="B293" s="16"/>
      <c r="C293" s="16" t="s">
        <v>349</v>
      </c>
      <c r="D293" s="16"/>
      <c r="E293" s="16" t="s">
        <v>350</v>
      </c>
      <c r="F293" s="17">
        <f>+F294</f>
        <v>2020</v>
      </c>
      <c r="G293" s="17">
        <f>+G294</f>
        <v>0</v>
      </c>
      <c r="H293" s="17">
        <f>+H294</f>
        <v>0</v>
      </c>
      <c r="I293" s="18">
        <f>IF(F293&lt;&gt;0,H293/F293*100,"**.**")</f>
        <v>0</v>
      </c>
      <c r="J293" s="18" t="str">
        <f>IF(G293&lt;&gt;0,H293/G293*100,"**.**")</f>
        <v>**.**</v>
      </c>
    </row>
    <row r="294" spans="1:10" s="22" customFormat="1" ht="12.75">
      <c r="A294" s="20"/>
      <c r="B294" s="20"/>
      <c r="C294" s="20"/>
      <c r="D294" s="20" t="s">
        <v>351</v>
      </c>
      <c r="E294" s="20" t="s">
        <v>352</v>
      </c>
      <c r="F294" s="21">
        <v>2020</v>
      </c>
      <c r="G294" s="21">
        <v>0</v>
      </c>
      <c r="H294" s="21">
        <v>0</v>
      </c>
      <c r="I294" s="23">
        <f>IF(F294&lt;&gt;0,H294/F294*100,"**.**")</f>
        <v>0</v>
      </c>
      <c r="J294" s="23" t="str">
        <f>IF(G294&lt;&gt;0,H294/G294*100,"**.**")</f>
        <v>**.**</v>
      </c>
    </row>
    <row r="295" spans="1:10" s="15" customFormat="1" ht="15.75">
      <c r="A295" s="12"/>
      <c r="B295" s="12" t="s">
        <v>353</v>
      </c>
      <c r="C295" s="12"/>
      <c r="D295" s="12"/>
      <c r="E295" s="12" t="s">
        <v>354</v>
      </c>
      <c r="F295" s="13">
        <f>+F296</f>
        <v>7289</v>
      </c>
      <c r="G295" s="13">
        <f>+G296</f>
        <v>12010</v>
      </c>
      <c r="H295" s="13">
        <f>+H296</f>
        <v>12000</v>
      </c>
      <c r="I295" s="14">
        <f>IF(F295&lt;&gt;0,H295/F295*100,"**.**")</f>
        <v>164.631636712855</v>
      </c>
      <c r="J295" s="14">
        <f>IF(G295&lt;&gt;0,H295/G295*100,"**.**")</f>
        <v>99.91673605328893</v>
      </c>
    </row>
    <row r="296" spans="1:10" s="19" customFormat="1" ht="12.75">
      <c r="A296" s="16"/>
      <c r="B296" s="16"/>
      <c r="C296" s="16" t="s">
        <v>355</v>
      </c>
      <c r="D296" s="16"/>
      <c r="E296" s="16" t="s">
        <v>356</v>
      </c>
      <c r="F296" s="17">
        <f>+F297</f>
        <v>7289</v>
      </c>
      <c r="G296" s="17">
        <f>+G297</f>
        <v>12010</v>
      </c>
      <c r="H296" s="17">
        <f>+H297</f>
        <v>12000</v>
      </c>
      <c r="I296" s="18">
        <f>IF(F296&lt;&gt;0,H296/F296*100,"**.**")</f>
        <v>164.631636712855</v>
      </c>
      <c r="J296" s="18">
        <f>IF(G296&lt;&gt;0,H296/G296*100,"**.**")</f>
        <v>99.91673605328893</v>
      </c>
    </row>
    <row r="297" spans="1:10" s="22" customFormat="1" ht="12.75">
      <c r="A297" s="20"/>
      <c r="B297" s="20"/>
      <c r="C297" s="20"/>
      <c r="D297" s="20" t="s">
        <v>357</v>
      </c>
      <c r="E297" s="20" t="s">
        <v>354</v>
      </c>
      <c r="F297" s="21">
        <v>7289</v>
      </c>
      <c r="G297" s="21">
        <v>12010</v>
      </c>
      <c r="H297" s="21">
        <v>12000</v>
      </c>
      <c r="I297" s="23">
        <f>IF(F297&lt;&gt;0,H297/F297*100,"**.**")</f>
        <v>164.631636712855</v>
      </c>
      <c r="J297" s="23">
        <f>IF(G297&lt;&gt;0,H297/G297*100,"**.**")</f>
        <v>99.91673605328893</v>
      </c>
    </row>
    <row r="298" spans="1:10" s="11" customFormat="1" ht="18.75">
      <c r="A298" s="8" t="s">
        <v>358</v>
      </c>
      <c r="B298" s="8"/>
      <c r="C298" s="8"/>
      <c r="D298" s="8"/>
      <c r="E298" s="8" t="s">
        <v>359</v>
      </c>
      <c r="F298" s="9">
        <f>+F299+F304+F307+F311</f>
        <v>56633</v>
      </c>
      <c r="G298" s="9">
        <f>+G299+G304+G307+G311</f>
        <v>224948</v>
      </c>
      <c r="H298" s="9">
        <f>+H299+H304+H307+H311</f>
        <v>61000</v>
      </c>
      <c r="I298" s="10">
        <f>IF(F298&lt;&gt;0,H298/F298*100,"**.**")</f>
        <v>107.71105186022282</v>
      </c>
      <c r="J298" s="10">
        <f>IF(G298&lt;&gt;0,H298/G298*100,"**.**")</f>
        <v>27.117378238526236</v>
      </c>
    </row>
    <row r="299" spans="1:10" s="15" customFormat="1" ht="15.75">
      <c r="A299" s="12"/>
      <c r="B299" s="12" t="s">
        <v>93</v>
      </c>
      <c r="C299" s="12"/>
      <c r="D299" s="12"/>
      <c r="E299" s="12" t="s">
        <v>94</v>
      </c>
      <c r="F299" s="13">
        <f>+F300</f>
        <v>1165</v>
      </c>
      <c r="G299" s="13">
        <f>+G300</f>
        <v>1169</v>
      </c>
      <c r="H299" s="13">
        <f>+H300</f>
        <v>1450</v>
      </c>
      <c r="I299" s="14">
        <f>IF(F299&lt;&gt;0,H299/F299*100,"**.**")</f>
        <v>124.46351931330473</v>
      </c>
      <c r="J299" s="14">
        <f>IF(G299&lt;&gt;0,H299/G299*100,"**.**")</f>
        <v>124.03763900769889</v>
      </c>
    </row>
    <row r="300" spans="1:10" s="19" customFormat="1" ht="12.75">
      <c r="A300" s="16"/>
      <c r="B300" s="16"/>
      <c r="C300" s="16" t="s">
        <v>360</v>
      </c>
      <c r="D300" s="16"/>
      <c r="E300" s="16" t="s">
        <v>361</v>
      </c>
      <c r="F300" s="17">
        <f>+F301+F302+F303</f>
        <v>1165</v>
      </c>
      <c r="G300" s="17">
        <f>+G301+G302+G303</f>
        <v>1169</v>
      </c>
      <c r="H300" s="17">
        <f>+H301+H302+H303</f>
        <v>1450</v>
      </c>
      <c r="I300" s="18">
        <f>IF(F300&lt;&gt;0,H300/F300*100,"**.**")</f>
        <v>124.46351931330473</v>
      </c>
      <c r="J300" s="18">
        <f>IF(G300&lt;&gt;0,H300/G300*100,"**.**")</f>
        <v>124.03763900769889</v>
      </c>
    </row>
    <row r="301" spans="1:10" s="22" customFormat="1" ht="12.75">
      <c r="A301" s="20"/>
      <c r="B301" s="20"/>
      <c r="C301" s="20"/>
      <c r="D301" s="20" t="s">
        <v>21</v>
      </c>
      <c r="E301" s="20" t="s">
        <v>22</v>
      </c>
      <c r="F301" s="21">
        <v>234</v>
      </c>
      <c r="G301" s="21">
        <v>137</v>
      </c>
      <c r="H301" s="21">
        <v>200</v>
      </c>
      <c r="I301" s="23">
        <f>IF(F301&lt;&gt;0,H301/F301*100,"**.**")</f>
        <v>85.47008547008546</v>
      </c>
      <c r="J301" s="23">
        <f>IF(G301&lt;&gt;0,H301/G301*100,"**.**")</f>
        <v>145.98540145985402</v>
      </c>
    </row>
    <row r="302" spans="1:10" s="22" customFormat="1" ht="12.75">
      <c r="A302" s="20"/>
      <c r="B302" s="20"/>
      <c r="C302" s="20"/>
      <c r="D302" s="20" t="s">
        <v>39</v>
      </c>
      <c r="E302" s="20" t="s">
        <v>40</v>
      </c>
      <c r="F302" s="21">
        <v>142</v>
      </c>
      <c r="G302" s="21">
        <v>0</v>
      </c>
      <c r="H302" s="21">
        <v>0</v>
      </c>
      <c r="I302" s="23">
        <f>IF(F302&lt;&gt;0,H302/F302*100,"**.**")</f>
        <v>0</v>
      </c>
      <c r="J302" s="23" t="str">
        <f>IF(G302&lt;&gt;0,H302/G302*100,"**.**")</f>
        <v>**.**</v>
      </c>
    </row>
    <row r="303" spans="1:10" s="22" customFormat="1" ht="12.75">
      <c r="A303" s="20"/>
      <c r="B303" s="20"/>
      <c r="C303" s="20"/>
      <c r="D303" s="20" t="s">
        <v>23</v>
      </c>
      <c r="E303" s="20" t="s">
        <v>24</v>
      </c>
      <c r="F303" s="21">
        <v>789</v>
      </c>
      <c r="G303" s="21">
        <v>1032</v>
      </c>
      <c r="H303" s="21">
        <v>1250</v>
      </c>
      <c r="I303" s="23">
        <f>IF(F303&lt;&gt;0,H303/F303*100,"**.**")</f>
        <v>158.42839036755387</v>
      </c>
      <c r="J303" s="23">
        <f>IF(G303&lt;&gt;0,H303/G303*100,"**.**")</f>
        <v>121.12403100775194</v>
      </c>
    </row>
    <row r="304" spans="1:10" s="15" customFormat="1" ht="15.75">
      <c r="A304" s="12"/>
      <c r="B304" s="12" t="s">
        <v>155</v>
      </c>
      <c r="C304" s="12"/>
      <c r="D304" s="12"/>
      <c r="E304" s="12" t="s">
        <v>156</v>
      </c>
      <c r="F304" s="13">
        <f>+F305</f>
        <v>42438</v>
      </c>
      <c r="G304" s="13">
        <f>+G305</f>
        <v>20229</v>
      </c>
      <c r="H304" s="13">
        <f>+H305</f>
        <v>22000</v>
      </c>
      <c r="I304" s="14">
        <f>IF(F304&lt;&gt;0,H304/F304*100,"**.**")</f>
        <v>51.840331778123385</v>
      </c>
      <c r="J304" s="14">
        <f>IF(G304&lt;&gt;0,H304/G304*100,"**.**")</f>
        <v>108.75475802066342</v>
      </c>
    </row>
    <row r="305" spans="1:10" s="19" customFormat="1" ht="12.75">
      <c r="A305" s="16"/>
      <c r="B305" s="16"/>
      <c r="C305" s="16" t="s">
        <v>362</v>
      </c>
      <c r="D305" s="16"/>
      <c r="E305" s="16" t="s">
        <v>363</v>
      </c>
      <c r="F305" s="17">
        <f>+F306</f>
        <v>42438</v>
      </c>
      <c r="G305" s="17">
        <f>+G306</f>
        <v>20229</v>
      </c>
      <c r="H305" s="17">
        <f>+H306</f>
        <v>22000</v>
      </c>
      <c r="I305" s="18">
        <f>IF(F305&lt;&gt;0,H305/F305*100,"**.**")</f>
        <v>51.840331778123385</v>
      </c>
      <c r="J305" s="18">
        <f>IF(G305&lt;&gt;0,H305/G305*100,"**.**")</f>
        <v>108.75475802066342</v>
      </c>
    </row>
    <row r="306" spans="1:10" s="22" customFormat="1" ht="12.75">
      <c r="A306" s="20"/>
      <c r="B306" s="20"/>
      <c r="C306" s="20"/>
      <c r="D306" s="20" t="s">
        <v>107</v>
      </c>
      <c r="E306" s="20" t="s">
        <v>108</v>
      </c>
      <c r="F306" s="21">
        <v>42438</v>
      </c>
      <c r="G306" s="21">
        <v>20229</v>
      </c>
      <c r="H306" s="21">
        <v>22000</v>
      </c>
      <c r="I306" s="23">
        <f>IF(F306&lt;&gt;0,H306/F306*100,"**.**")</f>
        <v>51.840331778123385</v>
      </c>
      <c r="J306" s="23">
        <f>IF(G306&lt;&gt;0,H306/G306*100,"**.**")</f>
        <v>108.75475802066342</v>
      </c>
    </row>
    <row r="307" spans="1:10" s="15" customFormat="1" ht="15.75">
      <c r="A307" s="12"/>
      <c r="B307" s="12" t="s">
        <v>364</v>
      </c>
      <c r="C307" s="12"/>
      <c r="D307" s="12"/>
      <c r="E307" s="12" t="s">
        <v>365</v>
      </c>
      <c r="F307" s="13">
        <f>+F308</f>
        <v>7755</v>
      </c>
      <c r="G307" s="13">
        <f>+G308</f>
        <v>173561</v>
      </c>
      <c r="H307" s="13">
        <f>+H308</f>
        <v>11500</v>
      </c>
      <c r="I307" s="14">
        <f>IF(F307&lt;&gt;0,H307/F307*100,"**.**")</f>
        <v>148.29142488716957</v>
      </c>
      <c r="J307" s="14">
        <f>IF(G307&lt;&gt;0,H307/G307*100,"**.**")</f>
        <v>6.625912503384977</v>
      </c>
    </row>
    <row r="308" spans="1:10" s="19" customFormat="1" ht="12.75">
      <c r="A308" s="16"/>
      <c r="B308" s="16"/>
      <c r="C308" s="16" t="s">
        <v>366</v>
      </c>
      <c r="D308" s="16"/>
      <c r="E308" s="16" t="s">
        <v>367</v>
      </c>
      <c r="F308" s="17">
        <f>+F309+F310</f>
        <v>7755</v>
      </c>
      <c r="G308" s="17">
        <f>+G309+G310</f>
        <v>173561</v>
      </c>
      <c r="H308" s="17">
        <f>+H309+H310</f>
        <v>11500</v>
      </c>
      <c r="I308" s="18">
        <f>IF(F308&lt;&gt;0,H308/F308*100,"**.**")</f>
        <v>148.29142488716957</v>
      </c>
      <c r="J308" s="18">
        <f>IF(G308&lt;&gt;0,H308/G308*100,"**.**")</f>
        <v>6.625912503384977</v>
      </c>
    </row>
    <row r="309" spans="1:10" s="22" customFormat="1" ht="12.75">
      <c r="A309" s="20"/>
      <c r="B309" s="20"/>
      <c r="C309" s="20"/>
      <c r="D309" s="20" t="s">
        <v>39</v>
      </c>
      <c r="E309" s="20" t="s">
        <v>40</v>
      </c>
      <c r="F309" s="21">
        <v>3700</v>
      </c>
      <c r="G309" s="21">
        <v>5173</v>
      </c>
      <c r="H309" s="21">
        <v>5500</v>
      </c>
      <c r="I309" s="23">
        <f>IF(F309&lt;&gt;0,H309/F309*100,"**.**")</f>
        <v>148.64864864864865</v>
      </c>
      <c r="J309" s="23">
        <f>IF(G309&lt;&gt;0,H309/G309*100,"**.**")</f>
        <v>106.32128358786004</v>
      </c>
    </row>
    <row r="310" spans="1:10" s="22" customFormat="1" ht="12.75">
      <c r="A310" s="20"/>
      <c r="B310" s="20"/>
      <c r="C310" s="20"/>
      <c r="D310" s="20" t="s">
        <v>107</v>
      </c>
      <c r="E310" s="20" t="s">
        <v>108</v>
      </c>
      <c r="F310" s="21">
        <v>4055</v>
      </c>
      <c r="G310" s="21">
        <v>168388</v>
      </c>
      <c r="H310" s="21">
        <v>6000</v>
      </c>
      <c r="I310" s="23">
        <f>IF(F310&lt;&gt;0,H310/F310*100,"**.**")</f>
        <v>147.96547472256475</v>
      </c>
      <c r="J310" s="23">
        <f>IF(G310&lt;&gt;0,H310/G310*100,"**.**")</f>
        <v>3.5631992778582795</v>
      </c>
    </row>
    <row r="311" spans="1:10" s="15" customFormat="1" ht="15.75">
      <c r="A311" s="12"/>
      <c r="B311" s="12" t="s">
        <v>269</v>
      </c>
      <c r="C311" s="12"/>
      <c r="D311" s="12"/>
      <c r="E311" s="12" t="s">
        <v>270</v>
      </c>
      <c r="F311" s="13">
        <f>+F312</f>
        <v>5275</v>
      </c>
      <c r="G311" s="13">
        <f>+G312</f>
        <v>29989</v>
      </c>
      <c r="H311" s="13">
        <f>+H312</f>
        <v>26050</v>
      </c>
      <c r="I311" s="14">
        <f>IF(F311&lt;&gt;0,H311/F311*100,"**.**")</f>
        <v>493.83886255924165</v>
      </c>
      <c r="J311" s="14">
        <f>IF(G311&lt;&gt;0,H311/G311*100,"**.**")</f>
        <v>86.86518390076361</v>
      </c>
    </row>
    <row r="312" spans="1:10" s="19" customFormat="1" ht="12.75">
      <c r="A312" s="16"/>
      <c r="B312" s="16"/>
      <c r="C312" s="16" t="s">
        <v>368</v>
      </c>
      <c r="D312" s="16"/>
      <c r="E312" s="16" t="s">
        <v>369</v>
      </c>
      <c r="F312" s="17">
        <f>+F313+F314</f>
        <v>5275</v>
      </c>
      <c r="G312" s="17">
        <f>+G313+G314</f>
        <v>29989</v>
      </c>
      <c r="H312" s="17">
        <f>+H313+H314</f>
        <v>26050</v>
      </c>
      <c r="I312" s="18">
        <f>IF(F312&lt;&gt;0,H312/F312*100,"**.**")</f>
        <v>493.83886255924165</v>
      </c>
      <c r="J312" s="18">
        <f>IF(G312&lt;&gt;0,H312/G312*100,"**.**")</f>
        <v>86.86518390076361</v>
      </c>
    </row>
    <row r="313" spans="1:10" s="22" customFormat="1" ht="12.75">
      <c r="A313" s="20"/>
      <c r="B313" s="20"/>
      <c r="C313" s="20"/>
      <c r="D313" s="20" t="s">
        <v>39</v>
      </c>
      <c r="E313" s="20" t="s">
        <v>40</v>
      </c>
      <c r="F313" s="21">
        <v>1734</v>
      </c>
      <c r="G313" s="21">
        <v>2498</v>
      </c>
      <c r="H313" s="21">
        <v>3550</v>
      </c>
      <c r="I313" s="23">
        <f>IF(F313&lt;&gt;0,H313/F313*100,"**.**")</f>
        <v>204.72895040369087</v>
      </c>
      <c r="J313" s="23">
        <f>IF(G313&lt;&gt;0,H313/G313*100,"**.**")</f>
        <v>142.1136909527622</v>
      </c>
    </row>
    <row r="314" spans="1:10" s="22" customFormat="1" ht="12.75">
      <c r="A314" s="20"/>
      <c r="B314" s="20"/>
      <c r="C314" s="20"/>
      <c r="D314" s="20" t="s">
        <v>107</v>
      </c>
      <c r="E314" s="20" t="s">
        <v>108</v>
      </c>
      <c r="F314" s="21">
        <v>3541</v>
      </c>
      <c r="G314" s="21">
        <v>27491</v>
      </c>
      <c r="H314" s="21">
        <v>22500</v>
      </c>
      <c r="I314" s="23">
        <f>IF(F314&lt;&gt;0,H314/F314*100,"**.**")</f>
        <v>635.4137249364586</v>
      </c>
      <c r="J314" s="23">
        <f>IF(G314&lt;&gt;0,H314/G314*100,"**.**")</f>
        <v>81.84496744389072</v>
      </c>
    </row>
    <row r="315" spans="1:10" s="11" customFormat="1" ht="18.75">
      <c r="A315" s="8" t="s">
        <v>370</v>
      </c>
      <c r="B315" s="8"/>
      <c r="C315" s="8"/>
      <c r="D315" s="8"/>
      <c r="E315" s="8" t="s">
        <v>371</v>
      </c>
      <c r="F315" s="9">
        <f>+F316+F321+F325+F329</f>
        <v>29477</v>
      </c>
      <c r="G315" s="9">
        <f>+G316+G321+G325+G329</f>
        <v>38921</v>
      </c>
      <c r="H315" s="9">
        <f>+H316+H321+H325+H329</f>
        <v>53476</v>
      </c>
      <c r="I315" s="10">
        <f>IF(F315&lt;&gt;0,H315/F315*100,"**.**")</f>
        <v>181.4160192692608</v>
      </c>
      <c r="J315" s="10">
        <f>IF(G315&lt;&gt;0,H315/G315*100,"**.**")</f>
        <v>137.39626422753784</v>
      </c>
    </row>
    <row r="316" spans="1:10" s="15" customFormat="1" ht="15.75">
      <c r="A316" s="12"/>
      <c r="B316" s="12" t="s">
        <v>93</v>
      </c>
      <c r="C316" s="12"/>
      <c r="D316" s="12"/>
      <c r="E316" s="12" t="s">
        <v>94</v>
      </c>
      <c r="F316" s="13">
        <f>+F317</f>
        <v>653</v>
      </c>
      <c r="G316" s="13">
        <f>+G317</f>
        <v>976</v>
      </c>
      <c r="H316" s="13">
        <f>+H317</f>
        <v>1076</v>
      </c>
      <c r="I316" s="14">
        <f>IF(F316&lt;&gt;0,H316/F316*100,"**.**")</f>
        <v>164.77794793261867</v>
      </c>
      <c r="J316" s="14">
        <f>IF(G316&lt;&gt;0,H316/G316*100,"**.**")</f>
        <v>110.24590163934427</v>
      </c>
    </row>
    <row r="317" spans="1:10" s="19" customFormat="1" ht="12.75">
      <c r="A317" s="16"/>
      <c r="B317" s="16"/>
      <c r="C317" s="16" t="s">
        <v>372</v>
      </c>
      <c r="D317" s="16"/>
      <c r="E317" s="16" t="s">
        <v>373</v>
      </c>
      <c r="F317" s="17">
        <f>+F318+F319+F320</f>
        <v>653</v>
      </c>
      <c r="G317" s="17">
        <f>+G318+G319+G320</f>
        <v>976</v>
      </c>
      <c r="H317" s="17">
        <f>+H318+H319+H320</f>
        <v>1076</v>
      </c>
      <c r="I317" s="18">
        <f>IF(F317&lt;&gt;0,H317/F317*100,"**.**")</f>
        <v>164.77794793261867</v>
      </c>
      <c r="J317" s="18">
        <f>IF(G317&lt;&gt;0,H317/G317*100,"**.**")</f>
        <v>110.24590163934427</v>
      </c>
    </row>
    <row r="318" spans="1:10" s="22" customFormat="1" ht="12.75">
      <c r="A318" s="20"/>
      <c r="B318" s="20"/>
      <c r="C318" s="20"/>
      <c r="D318" s="20" t="s">
        <v>21</v>
      </c>
      <c r="E318" s="20" t="s">
        <v>22</v>
      </c>
      <c r="F318" s="21">
        <v>42</v>
      </c>
      <c r="G318" s="21">
        <v>295</v>
      </c>
      <c r="H318" s="21">
        <v>300</v>
      </c>
      <c r="I318" s="23">
        <f>IF(F318&lt;&gt;0,H318/F318*100,"**.**")</f>
        <v>714.2857142857143</v>
      </c>
      <c r="J318" s="23">
        <f>IF(G318&lt;&gt;0,H318/G318*100,"**.**")</f>
        <v>101.69491525423729</v>
      </c>
    </row>
    <row r="319" spans="1:10" s="22" customFormat="1" ht="12.75">
      <c r="A319" s="20"/>
      <c r="B319" s="20"/>
      <c r="C319" s="20"/>
      <c r="D319" s="20" t="s">
        <v>39</v>
      </c>
      <c r="E319" s="20" t="s">
        <v>40</v>
      </c>
      <c r="F319" s="21">
        <v>142</v>
      </c>
      <c r="G319" s="21">
        <v>0</v>
      </c>
      <c r="H319" s="21">
        <v>0</v>
      </c>
      <c r="I319" s="23">
        <f>IF(F319&lt;&gt;0,H319/F319*100,"**.**")</f>
        <v>0</v>
      </c>
      <c r="J319" s="23" t="str">
        <f>IF(G319&lt;&gt;0,H319/G319*100,"**.**")</f>
        <v>**.**</v>
      </c>
    </row>
    <row r="320" spans="1:10" s="22" customFormat="1" ht="12.75">
      <c r="A320" s="20"/>
      <c r="B320" s="20"/>
      <c r="C320" s="20"/>
      <c r="D320" s="20" t="s">
        <v>23</v>
      </c>
      <c r="E320" s="20" t="s">
        <v>24</v>
      </c>
      <c r="F320" s="21">
        <v>469</v>
      </c>
      <c r="G320" s="21">
        <v>681</v>
      </c>
      <c r="H320" s="21">
        <v>776</v>
      </c>
      <c r="I320" s="23">
        <f>IF(F320&lt;&gt;0,H320/F320*100,"**.**")</f>
        <v>165.45842217484008</v>
      </c>
      <c r="J320" s="23">
        <f>IF(G320&lt;&gt;0,H320/G320*100,"**.**")</f>
        <v>113.95007342143906</v>
      </c>
    </row>
    <row r="321" spans="1:10" s="15" customFormat="1" ht="15.75">
      <c r="A321" s="12"/>
      <c r="B321" s="12" t="s">
        <v>155</v>
      </c>
      <c r="C321" s="12"/>
      <c r="D321" s="12"/>
      <c r="E321" s="12" t="s">
        <v>156</v>
      </c>
      <c r="F321" s="13">
        <f>+F322</f>
        <v>11220</v>
      </c>
      <c r="G321" s="13">
        <f>+G322</f>
        <v>27534</v>
      </c>
      <c r="H321" s="13">
        <f>+H322</f>
        <v>27500</v>
      </c>
      <c r="I321" s="14">
        <f>IF(F321&lt;&gt;0,H321/F321*100,"**.**")</f>
        <v>245.0980392156863</v>
      </c>
      <c r="J321" s="14">
        <f>IF(G321&lt;&gt;0,H321/G321*100,"**.**")</f>
        <v>99.8765163071112</v>
      </c>
    </row>
    <row r="322" spans="1:10" s="19" customFormat="1" ht="12.75">
      <c r="A322" s="16"/>
      <c r="B322" s="16"/>
      <c r="C322" s="16" t="s">
        <v>374</v>
      </c>
      <c r="D322" s="16"/>
      <c r="E322" s="16" t="s">
        <v>375</v>
      </c>
      <c r="F322" s="17">
        <f>+F323+F324</f>
        <v>11220</v>
      </c>
      <c r="G322" s="17">
        <f>+G323+G324</f>
        <v>27534</v>
      </c>
      <c r="H322" s="17">
        <f>+H323+H324</f>
        <v>27500</v>
      </c>
      <c r="I322" s="18">
        <f>IF(F322&lt;&gt;0,H322/F322*100,"**.**")</f>
        <v>245.0980392156863</v>
      </c>
      <c r="J322" s="18">
        <f>IF(G322&lt;&gt;0,H322/G322*100,"**.**")</f>
        <v>99.8765163071112</v>
      </c>
    </row>
    <row r="323" spans="1:10" s="22" customFormat="1" ht="12.75">
      <c r="A323" s="20"/>
      <c r="B323" s="20"/>
      <c r="C323" s="20"/>
      <c r="D323" s="20" t="s">
        <v>39</v>
      </c>
      <c r="E323" s="20" t="s">
        <v>40</v>
      </c>
      <c r="F323" s="21">
        <v>236</v>
      </c>
      <c r="G323" s="21">
        <v>0</v>
      </c>
      <c r="H323" s="21">
        <v>0</v>
      </c>
      <c r="I323" s="23">
        <f>IF(F323&lt;&gt;0,H323/F323*100,"**.**")</f>
        <v>0</v>
      </c>
      <c r="J323" s="23" t="str">
        <f>IF(G323&lt;&gt;0,H323/G323*100,"**.**")</f>
        <v>**.**</v>
      </c>
    </row>
    <row r="324" spans="1:10" s="22" customFormat="1" ht="12.75">
      <c r="A324" s="20"/>
      <c r="B324" s="20"/>
      <c r="C324" s="20"/>
      <c r="D324" s="20" t="s">
        <v>107</v>
      </c>
      <c r="E324" s="20" t="s">
        <v>108</v>
      </c>
      <c r="F324" s="21">
        <v>10984</v>
      </c>
      <c r="G324" s="21">
        <v>27534</v>
      </c>
      <c r="H324" s="21">
        <v>27500</v>
      </c>
      <c r="I324" s="23">
        <f>IF(F324&lt;&gt;0,H324/F324*100,"**.**")</f>
        <v>250.36416605972326</v>
      </c>
      <c r="J324" s="23">
        <f>IF(G324&lt;&gt;0,H324/G324*100,"**.**")</f>
        <v>99.8765163071112</v>
      </c>
    </row>
    <row r="325" spans="1:10" s="15" customFormat="1" ht="15.75">
      <c r="A325" s="12"/>
      <c r="B325" s="12" t="s">
        <v>364</v>
      </c>
      <c r="C325" s="12"/>
      <c r="D325" s="12"/>
      <c r="E325" s="12" t="s">
        <v>365</v>
      </c>
      <c r="F325" s="13">
        <f>+F326</f>
        <v>17604</v>
      </c>
      <c r="G325" s="13">
        <f>+G326</f>
        <v>10411</v>
      </c>
      <c r="H325" s="13">
        <f>+H326</f>
        <v>11300</v>
      </c>
      <c r="I325" s="14">
        <f>IF(F325&lt;&gt;0,H325/F325*100,"**.**")</f>
        <v>64.18995682799363</v>
      </c>
      <c r="J325" s="14">
        <f>IF(G325&lt;&gt;0,H325/G325*100,"**.**")</f>
        <v>108.53904524061089</v>
      </c>
    </row>
    <row r="326" spans="1:10" s="19" customFormat="1" ht="12.75">
      <c r="A326" s="16"/>
      <c r="B326" s="16"/>
      <c r="C326" s="16" t="s">
        <v>376</v>
      </c>
      <c r="D326" s="16"/>
      <c r="E326" s="16" t="s">
        <v>377</v>
      </c>
      <c r="F326" s="17">
        <f>+F327+F328</f>
        <v>17604</v>
      </c>
      <c r="G326" s="17">
        <f>+G327+G328</f>
        <v>10411</v>
      </c>
      <c r="H326" s="17">
        <f>+H327+H328</f>
        <v>11300</v>
      </c>
      <c r="I326" s="18">
        <f>IF(F326&lt;&gt;0,H326/F326*100,"**.**")</f>
        <v>64.18995682799363</v>
      </c>
      <c r="J326" s="18">
        <f>IF(G326&lt;&gt;0,H326/G326*100,"**.**")</f>
        <v>108.53904524061089</v>
      </c>
    </row>
    <row r="327" spans="1:10" s="22" customFormat="1" ht="12.75">
      <c r="A327" s="20"/>
      <c r="B327" s="20"/>
      <c r="C327" s="20"/>
      <c r="D327" s="20" t="s">
        <v>39</v>
      </c>
      <c r="E327" s="20" t="s">
        <v>40</v>
      </c>
      <c r="F327" s="21">
        <v>11715</v>
      </c>
      <c r="G327" s="21">
        <v>8411</v>
      </c>
      <c r="H327" s="21">
        <v>10000</v>
      </c>
      <c r="I327" s="23">
        <f>IF(F327&lt;&gt;0,H327/F327*100,"**.**")</f>
        <v>85.36064874093043</v>
      </c>
      <c r="J327" s="23">
        <f>IF(G327&lt;&gt;0,H327/G327*100,"**.**")</f>
        <v>118.89192723814052</v>
      </c>
    </row>
    <row r="328" spans="1:10" s="22" customFormat="1" ht="12.75">
      <c r="A328" s="20"/>
      <c r="B328" s="20"/>
      <c r="C328" s="20"/>
      <c r="D328" s="20" t="s">
        <v>107</v>
      </c>
      <c r="E328" s="20" t="s">
        <v>108</v>
      </c>
      <c r="F328" s="21">
        <v>5889</v>
      </c>
      <c r="G328" s="21">
        <v>2000</v>
      </c>
      <c r="H328" s="21">
        <v>1300</v>
      </c>
      <c r="I328" s="23">
        <f>IF(F328&lt;&gt;0,H328/F328*100,"**.**")</f>
        <v>22.075055187637968</v>
      </c>
      <c r="J328" s="23">
        <f>IF(G328&lt;&gt;0,H328/G328*100,"**.**")</f>
        <v>65</v>
      </c>
    </row>
    <row r="329" spans="1:10" s="15" customFormat="1" ht="15.75">
      <c r="A329" s="12"/>
      <c r="B329" s="12" t="s">
        <v>269</v>
      </c>
      <c r="C329" s="12"/>
      <c r="D329" s="12"/>
      <c r="E329" s="12" t="s">
        <v>270</v>
      </c>
      <c r="F329" s="13">
        <f>+F330</f>
        <v>0</v>
      </c>
      <c r="G329" s="13">
        <f>+G330</f>
        <v>0</v>
      </c>
      <c r="H329" s="13">
        <f>+H330</f>
        <v>13600</v>
      </c>
      <c r="I329" s="14" t="str">
        <f>IF(F329&lt;&gt;0,H329/F329*100,"**.**")</f>
        <v>**.**</v>
      </c>
      <c r="J329" s="14" t="str">
        <f>IF(G329&lt;&gt;0,H329/G329*100,"**.**")</f>
        <v>**.**</v>
      </c>
    </row>
    <row r="330" spans="1:10" s="19" customFormat="1" ht="12.75">
      <c r="A330" s="16"/>
      <c r="B330" s="16"/>
      <c r="C330" s="16" t="s">
        <v>378</v>
      </c>
      <c r="D330" s="16"/>
      <c r="E330" s="16" t="s">
        <v>379</v>
      </c>
      <c r="F330" s="17">
        <f>+F331+F332+F333+F334</f>
        <v>0</v>
      </c>
      <c r="G330" s="17">
        <f>+G331+G332+G333+G334</f>
        <v>0</v>
      </c>
      <c r="H330" s="17">
        <f>+H331+H332+H333+H334</f>
        <v>13600</v>
      </c>
      <c r="I330" s="18" t="str">
        <f>IF(F330&lt;&gt;0,H330/F330*100,"**.**")</f>
        <v>**.**</v>
      </c>
      <c r="J330" s="18" t="str">
        <f>IF(G330&lt;&gt;0,H330/G330*100,"**.**")</f>
        <v>**.**</v>
      </c>
    </row>
    <row r="331" spans="1:10" s="22" customFormat="1" ht="12.75">
      <c r="A331" s="20"/>
      <c r="B331" s="20"/>
      <c r="C331" s="20"/>
      <c r="D331" s="20" t="s">
        <v>21</v>
      </c>
      <c r="E331" s="20" t="s">
        <v>22</v>
      </c>
      <c r="F331" s="21">
        <v>0</v>
      </c>
      <c r="G331" s="21">
        <v>0</v>
      </c>
      <c r="H331" s="21">
        <v>920</v>
      </c>
      <c r="I331" s="23" t="str">
        <f>IF(F331&lt;&gt;0,H331/F331*100,"**.**")</f>
        <v>**.**</v>
      </c>
      <c r="J331" s="23" t="str">
        <f>IF(G331&lt;&gt;0,H331/G331*100,"**.**")</f>
        <v>**.**</v>
      </c>
    </row>
    <row r="332" spans="1:10" s="22" customFormat="1" ht="12.75">
      <c r="A332" s="20"/>
      <c r="B332" s="20"/>
      <c r="C332" s="20"/>
      <c r="D332" s="20" t="s">
        <v>39</v>
      </c>
      <c r="E332" s="20" t="s">
        <v>40</v>
      </c>
      <c r="F332" s="21">
        <v>0</v>
      </c>
      <c r="G332" s="21">
        <v>0</v>
      </c>
      <c r="H332" s="21">
        <v>7580</v>
      </c>
      <c r="I332" s="23" t="str">
        <f>IF(F332&lt;&gt;0,H332/F332*100,"**.**")</f>
        <v>**.**</v>
      </c>
      <c r="J332" s="23" t="str">
        <f>IF(G332&lt;&gt;0,H332/G332*100,"**.**")</f>
        <v>**.**</v>
      </c>
    </row>
    <row r="333" spans="1:10" s="22" customFormat="1" ht="12.75">
      <c r="A333" s="20"/>
      <c r="B333" s="20"/>
      <c r="C333" s="20"/>
      <c r="D333" s="20" t="s">
        <v>107</v>
      </c>
      <c r="E333" s="20" t="s">
        <v>108</v>
      </c>
      <c r="F333" s="21">
        <v>0</v>
      </c>
      <c r="G333" s="21">
        <v>0</v>
      </c>
      <c r="H333" s="21">
        <v>3900</v>
      </c>
      <c r="I333" s="23" t="str">
        <f>IF(F333&lt;&gt;0,H333/F333*100,"**.**")</f>
        <v>**.**</v>
      </c>
      <c r="J333" s="23" t="str">
        <f>IF(G333&lt;&gt;0,H333/G333*100,"**.**")</f>
        <v>**.**</v>
      </c>
    </row>
    <row r="334" spans="1:10" s="22" customFormat="1" ht="12.75">
      <c r="A334" s="20"/>
      <c r="B334" s="20"/>
      <c r="C334" s="20"/>
      <c r="D334" s="20" t="s">
        <v>23</v>
      </c>
      <c r="E334" s="20" t="s">
        <v>24</v>
      </c>
      <c r="F334" s="21">
        <v>0</v>
      </c>
      <c r="G334" s="21">
        <v>0</v>
      </c>
      <c r="H334" s="21">
        <v>1200</v>
      </c>
      <c r="I334" s="23" t="str">
        <f>IF(F334&lt;&gt;0,H334/F334*100,"**.**")</f>
        <v>**.**</v>
      </c>
      <c r="J334" s="23" t="str">
        <f>IF(G334&lt;&gt;0,H334/G334*100,"**.**")</f>
        <v>**.**</v>
      </c>
    </row>
    <row r="335" spans="1:10" s="11" customFormat="1" ht="18.75">
      <c r="A335" s="8" t="s">
        <v>380</v>
      </c>
      <c r="B335" s="8"/>
      <c r="C335" s="8"/>
      <c r="D335" s="8"/>
      <c r="E335" s="8" t="s">
        <v>381</v>
      </c>
      <c r="F335" s="9">
        <f>+F336+F341+F344</f>
        <v>11308</v>
      </c>
      <c r="G335" s="9">
        <f>+G336+G341+G344</f>
        <v>33469</v>
      </c>
      <c r="H335" s="9">
        <f>+H336+H341+H344</f>
        <v>30076</v>
      </c>
      <c r="I335" s="10">
        <f>IF(F335&lt;&gt;0,H335/F335*100,"**.**")</f>
        <v>265.97099398655814</v>
      </c>
      <c r="J335" s="10">
        <f>IF(G335&lt;&gt;0,H335/G335*100,"**.**")</f>
        <v>89.8622605993606</v>
      </c>
    </row>
    <row r="336" spans="1:10" s="15" customFormat="1" ht="15.75">
      <c r="A336" s="12"/>
      <c r="B336" s="12" t="s">
        <v>93</v>
      </c>
      <c r="C336" s="12"/>
      <c r="D336" s="12"/>
      <c r="E336" s="12" t="s">
        <v>94</v>
      </c>
      <c r="F336" s="13">
        <f>+F337</f>
        <v>1188</v>
      </c>
      <c r="G336" s="13">
        <f>+G337</f>
        <v>888</v>
      </c>
      <c r="H336" s="13">
        <f>+H337</f>
        <v>1076</v>
      </c>
      <c r="I336" s="14">
        <f>IF(F336&lt;&gt;0,H336/F336*100,"**.**")</f>
        <v>90.57239057239057</v>
      </c>
      <c r="J336" s="14">
        <f>IF(G336&lt;&gt;0,H336/G336*100,"**.**")</f>
        <v>121.17117117117118</v>
      </c>
    </row>
    <row r="337" spans="1:10" s="19" customFormat="1" ht="12.75">
      <c r="A337" s="16"/>
      <c r="B337" s="16"/>
      <c r="C337" s="16" t="s">
        <v>382</v>
      </c>
      <c r="D337" s="16"/>
      <c r="E337" s="16" t="s">
        <v>383</v>
      </c>
      <c r="F337" s="17">
        <f>+F338+F339+F340</f>
        <v>1188</v>
      </c>
      <c r="G337" s="17">
        <f>+G338+G339+G340</f>
        <v>888</v>
      </c>
      <c r="H337" s="17">
        <f>+H338+H339+H340</f>
        <v>1076</v>
      </c>
      <c r="I337" s="18">
        <f>IF(F337&lt;&gt;0,H337/F337*100,"**.**")</f>
        <v>90.57239057239057</v>
      </c>
      <c r="J337" s="18">
        <f>IF(G337&lt;&gt;0,H337/G337*100,"**.**")</f>
        <v>121.17117117117118</v>
      </c>
    </row>
    <row r="338" spans="1:10" s="22" customFormat="1" ht="12.75">
      <c r="A338" s="20"/>
      <c r="B338" s="20"/>
      <c r="C338" s="20"/>
      <c r="D338" s="20" t="s">
        <v>21</v>
      </c>
      <c r="E338" s="20" t="s">
        <v>22</v>
      </c>
      <c r="F338" s="21">
        <v>554</v>
      </c>
      <c r="G338" s="21">
        <v>262</v>
      </c>
      <c r="H338" s="21">
        <v>300</v>
      </c>
      <c r="I338" s="23">
        <f>IF(F338&lt;&gt;0,H338/F338*100,"**.**")</f>
        <v>54.151624548736464</v>
      </c>
      <c r="J338" s="23">
        <f>IF(G338&lt;&gt;0,H338/G338*100,"**.**")</f>
        <v>114.50381679389312</v>
      </c>
    </row>
    <row r="339" spans="1:10" s="22" customFormat="1" ht="12.75">
      <c r="A339" s="20"/>
      <c r="B339" s="20"/>
      <c r="C339" s="20"/>
      <c r="D339" s="20" t="s">
        <v>39</v>
      </c>
      <c r="E339" s="20" t="s">
        <v>40</v>
      </c>
      <c r="F339" s="21">
        <v>165</v>
      </c>
      <c r="G339" s="21">
        <v>0</v>
      </c>
      <c r="H339" s="21">
        <v>0</v>
      </c>
      <c r="I339" s="23">
        <f>IF(F339&lt;&gt;0,H339/F339*100,"**.**")</f>
        <v>0</v>
      </c>
      <c r="J339" s="23" t="str">
        <f>IF(G339&lt;&gt;0,H339/G339*100,"**.**")</f>
        <v>**.**</v>
      </c>
    </row>
    <row r="340" spans="1:10" s="22" customFormat="1" ht="12.75">
      <c r="A340" s="20"/>
      <c r="B340" s="20"/>
      <c r="C340" s="20"/>
      <c r="D340" s="20" t="s">
        <v>23</v>
      </c>
      <c r="E340" s="20" t="s">
        <v>24</v>
      </c>
      <c r="F340" s="21">
        <v>469</v>
      </c>
      <c r="G340" s="21">
        <v>626</v>
      </c>
      <c r="H340" s="21">
        <v>776</v>
      </c>
      <c r="I340" s="23">
        <f>IF(F340&lt;&gt;0,H340/F340*100,"**.**")</f>
        <v>165.45842217484008</v>
      </c>
      <c r="J340" s="23">
        <f>IF(G340&lt;&gt;0,H340/G340*100,"**.**")</f>
        <v>123.96166134185303</v>
      </c>
    </row>
    <row r="341" spans="1:10" s="15" customFormat="1" ht="15.75">
      <c r="A341" s="12"/>
      <c r="B341" s="12" t="s">
        <v>155</v>
      </c>
      <c r="C341" s="12"/>
      <c r="D341" s="12"/>
      <c r="E341" s="12" t="s">
        <v>156</v>
      </c>
      <c r="F341" s="13">
        <f>+F342</f>
        <v>5123</v>
      </c>
      <c r="G341" s="13">
        <f>+G342</f>
        <v>18581</v>
      </c>
      <c r="H341" s="13">
        <f>+H342</f>
        <v>15000</v>
      </c>
      <c r="I341" s="14">
        <f>IF(F341&lt;&gt;0,H341/F341*100,"**.**")</f>
        <v>292.7971891469842</v>
      </c>
      <c r="J341" s="14">
        <f>IF(G341&lt;&gt;0,H341/G341*100,"**.**")</f>
        <v>80.7276249932727</v>
      </c>
    </row>
    <row r="342" spans="1:10" s="19" customFormat="1" ht="12.75">
      <c r="A342" s="16"/>
      <c r="B342" s="16"/>
      <c r="C342" s="16" t="s">
        <v>384</v>
      </c>
      <c r="D342" s="16"/>
      <c r="E342" s="16" t="s">
        <v>385</v>
      </c>
      <c r="F342" s="17">
        <f>+F343</f>
        <v>5123</v>
      </c>
      <c r="G342" s="17">
        <f>+G343</f>
        <v>18581</v>
      </c>
      <c r="H342" s="17">
        <f>+H343</f>
        <v>15000</v>
      </c>
      <c r="I342" s="18">
        <f>IF(F342&lt;&gt;0,H342/F342*100,"**.**")</f>
        <v>292.7971891469842</v>
      </c>
      <c r="J342" s="18">
        <f>IF(G342&lt;&gt;0,H342/G342*100,"**.**")</f>
        <v>80.7276249932727</v>
      </c>
    </row>
    <row r="343" spans="1:10" s="22" customFormat="1" ht="12.75">
      <c r="A343" s="20"/>
      <c r="B343" s="20"/>
      <c r="C343" s="20"/>
      <c r="D343" s="20" t="s">
        <v>107</v>
      </c>
      <c r="E343" s="20" t="s">
        <v>108</v>
      </c>
      <c r="F343" s="21">
        <v>5123</v>
      </c>
      <c r="G343" s="21">
        <v>18581</v>
      </c>
      <c r="H343" s="21">
        <v>15000</v>
      </c>
      <c r="I343" s="23">
        <f>IF(F343&lt;&gt;0,H343/F343*100,"**.**")</f>
        <v>292.7971891469842</v>
      </c>
      <c r="J343" s="23">
        <f>IF(G343&lt;&gt;0,H343/G343*100,"**.**")</f>
        <v>80.7276249932727</v>
      </c>
    </row>
    <row r="344" spans="1:10" s="15" customFormat="1" ht="15.75">
      <c r="A344" s="12"/>
      <c r="B344" s="12" t="s">
        <v>364</v>
      </c>
      <c r="C344" s="12"/>
      <c r="D344" s="12"/>
      <c r="E344" s="12" t="s">
        <v>365</v>
      </c>
      <c r="F344" s="13">
        <f>+F345</f>
        <v>4997</v>
      </c>
      <c r="G344" s="13">
        <f>+G345</f>
        <v>14000</v>
      </c>
      <c r="H344" s="13">
        <f>+H345</f>
        <v>14000</v>
      </c>
      <c r="I344" s="14">
        <f>IF(F344&lt;&gt;0,H344/F344*100,"**.**")</f>
        <v>280.1681008605163</v>
      </c>
      <c r="J344" s="14">
        <f>IF(G344&lt;&gt;0,H344/G344*100,"**.**")</f>
        <v>100</v>
      </c>
    </row>
    <row r="345" spans="1:10" s="19" customFormat="1" ht="12.75">
      <c r="A345" s="16"/>
      <c r="B345" s="16"/>
      <c r="C345" s="16" t="s">
        <v>386</v>
      </c>
      <c r="D345" s="16"/>
      <c r="E345" s="16" t="s">
        <v>387</v>
      </c>
      <c r="F345" s="17">
        <f>+F346+F347</f>
        <v>4997</v>
      </c>
      <c r="G345" s="17">
        <f>+G346+G347</f>
        <v>14000</v>
      </c>
      <c r="H345" s="17">
        <f>+H346+H347</f>
        <v>14000</v>
      </c>
      <c r="I345" s="18">
        <f>IF(F345&lt;&gt;0,H345/F345*100,"**.**")</f>
        <v>280.1681008605163</v>
      </c>
      <c r="J345" s="18">
        <f>IF(G345&lt;&gt;0,H345/G345*100,"**.**")</f>
        <v>100</v>
      </c>
    </row>
    <row r="346" spans="1:10" s="22" customFormat="1" ht="12.75">
      <c r="A346" s="20"/>
      <c r="B346" s="20"/>
      <c r="C346" s="20"/>
      <c r="D346" s="20" t="s">
        <v>39</v>
      </c>
      <c r="E346" s="20" t="s">
        <v>40</v>
      </c>
      <c r="F346" s="21">
        <v>3325</v>
      </c>
      <c r="G346" s="21">
        <v>3000</v>
      </c>
      <c r="H346" s="21">
        <v>3000</v>
      </c>
      <c r="I346" s="23">
        <f>IF(F346&lt;&gt;0,H346/F346*100,"**.**")</f>
        <v>90.22556390977444</v>
      </c>
      <c r="J346" s="23">
        <f>IF(G346&lt;&gt;0,H346/G346*100,"**.**")</f>
        <v>100</v>
      </c>
    </row>
    <row r="347" spans="1:10" s="22" customFormat="1" ht="12.75">
      <c r="A347" s="20"/>
      <c r="B347" s="20"/>
      <c r="C347" s="20"/>
      <c r="D347" s="20" t="s">
        <v>107</v>
      </c>
      <c r="E347" s="20" t="s">
        <v>108</v>
      </c>
      <c r="F347" s="21">
        <v>1672</v>
      </c>
      <c r="G347" s="21">
        <v>11000</v>
      </c>
      <c r="H347" s="21">
        <v>11000</v>
      </c>
      <c r="I347" s="23">
        <f>IF(F347&lt;&gt;0,H347/F347*100,"**.**")</f>
        <v>657.8947368421052</v>
      </c>
      <c r="J347" s="23">
        <f>IF(G347&lt;&gt;0,H347/G347*100,"**.**")</f>
        <v>100</v>
      </c>
    </row>
    <row r="348" spans="1:10" s="11" customFormat="1" ht="18.75">
      <c r="A348" s="8" t="s">
        <v>388</v>
      </c>
      <c r="B348" s="8"/>
      <c r="C348" s="8"/>
      <c r="D348" s="8"/>
      <c r="E348" s="8" t="s">
        <v>389</v>
      </c>
      <c r="F348" s="9">
        <f>+F349+F354+F358</f>
        <v>11454</v>
      </c>
      <c r="G348" s="9">
        <f>+G349+G354+G358</f>
        <v>17006</v>
      </c>
      <c r="H348" s="9">
        <f>+H349+H354+H358</f>
        <v>19270</v>
      </c>
      <c r="I348" s="10">
        <f>IF(F348&lt;&gt;0,H348/F348*100,"**.**")</f>
        <v>168.23817007159073</v>
      </c>
      <c r="J348" s="10">
        <f>IF(G348&lt;&gt;0,H348/G348*100,"**.**")</f>
        <v>113.31294837116313</v>
      </c>
    </row>
    <row r="349" spans="1:10" s="15" customFormat="1" ht="15.75">
      <c r="A349" s="12"/>
      <c r="B349" s="12" t="s">
        <v>93</v>
      </c>
      <c r="C349" s="12"/>
      <c r="D349" s="12"/>
      <c r="E349" s="12" t="s">
        <v>94</v>
      </c>
      <c r="F349" s="13">
        <f>+F350</f>
        <v>732</v>
      </c>
      <c r="G349" s="13">
        <f>+G350</f>
        <v>850</v>
      </c>
      <c r="H349" s="13">
        <f>+H350</f>
        <v>1070</v>
      </c>
      <c r="I349" s="14">
        <f>IF(F349&lt;&gt;0,H349/F349*100,"**.**")</f>
        <v>146.17486338797815</v>
      </c>
      <c r="J349" s="14">
        <f>IF(G349&lt;&gt;0,H349/G349*100,"**.**")</f>
        <v>125.88235294117646</v>
      </c>
    </row>
    <row r="350" spans="1:10" s="19" customFormat="1" ht="12.75">
      <c r="A350" s="16"/>
      <c r="B350" s="16"/>
      <c r="C350" s="16" t="s">
        <v>390</v>
      </c>
      <c r="D350" s="16"/>
      <c r="E350" s="16" t="s">
        <v>391</v>
      </c>
      <c r="F350" s="17">
        <f>+F351+F352+F353</f>
        <v>732</v>
      </c>
      <c r="G350" s="17">
        <f>+G351+G352+G353</f>
        <v>850</v>
      </c>
      <c r="H350" s="17">
        <f>+H351+H352+H353</f>
        <v>1070</v>
      </c>
      <c r="I350" s="18">
        <f>IF(F350&lt;&gt;0,H350/F350*100,"**.**")</f>
        <v>146.17486338797815</v>
      </c>
      <c r="J350" s="18">
        <f>IF(G350&lt;&gt;0,H350/G350*100,"**.**")</f>
        <v>125.88235294117646</v>
      </c>
    </row>
    <row r="351" spans="1:10" s="22" customFormat="1" ht="12.75">
      <c r="A351" s="20"/>
      <c r="B351" s="20"/>
      <c r="C351" s="20"/>
      <c r="D351" s="20" t="s">
        <v>21</v>
      </c>
      <c r="E351" s="20" t="s">
        <v>22</v>
      </c>
      <c r="F351" s="21">
        <v>42</v>
      </c>
      <c r="G351" s="21">
        <v>115</v>
      </c>
      <c r="H351" s="21">
        <v>150</v>
      </c>
      <c r="I351" s="23">
        <f>IF(F351&lt;&gt;0,H351/F351*100,"**.**")</f>
        <v>357.14285714285717</v>
      </c>
      <c r="J351" s="23">
        <f>IF(G351&lt;&gt;0,H351/G351*100,"**.**")</f>
        <v>130.43478260869566</v>
      </c>
    </row>
    <row r="352" spans="1:10" s="22" customFormat="1" ht="12.75">
      <c r="A352" s="20"/>
      <c r="B352" s="20"/>
      <c r="C352" s="20"/>
      <c r="D352" s="20" t="s">
        <v>39</v>
      </c>
      <c r="E352" s="20" t="s">
        <v>40</v>
      </c>
      <c r="F352" s="21">
        <v>221</v>
      </c>
      <c r="G352" s="21">
        <v>109</v>
      </c>
      <c r="H352" s="21">
        <v>144</v>
      </c>
      <c r="I352" s="23">
        <f>IF(F352&lt;&gt;0,H352/F352*100,"**.**")</f>
        <v>65.15837104072398</v>
      </c>
      <c r="J352" s="23">
        <f>IF(G352&lt;&gt;0,H352/G352*100,"**.**")</f>
        <v>132.11009174311928</v>
      </c>
    </row>
    <row r="353" spans="1:10" s="22" customFormat="1" ht="12.75">
      <c r="A353" s="20"/>
      <c r="B353" s="20"/>
      <c r="C353" s="20"/>
      <c r="D353" s="20" t="s">
        <v>23</v>
      </c>
      <c r="E353" s="20" t="s">
        <v>24</v>
      </c>
      <c r="F353" s="21">
        <v>469</v>
      </c>
      <c r="G353" s="21">
        <v>626</v>
      </c>
      <c r="H353" s="21">
        <v>776</v>
      </c>
      <c r="I353" s="23">
        <f>IF(F353&lt;&gt;0,H353/F353*100,"**.**")</f>
        <v>165.45842217484008</v>
      </c>
      <c r="J353" s="23">
        <f>IF(G353&lt;&gt;0,H353/G353*100,"**.**")</f>
        <v>123.96166134185303</v>
      </c>
    </row>
    <row r="354" spans="1:10" s="15" customFormat="1" ht="15.75">
      <c r="A354" s="12"/>
      <c r="B354" s="12" t="s">
        <v>155</v>
      </c>
      <c r="C354" s="12"/>
      <c r="D354" s="12"/>
      <c r="E354" s="12" t="s">
        <v>156</v>
      </c>
      <c r="F354" s="13">
        <f>+F355</f>
        <v>4667</v>
      </c>
      <c r="G354" s="13">
        <f>+G355</f>
        <v>10756</v>
      </c>
      <c r="H354" s="13">
        <f>+H355</f>
        <v>12000</v>
      </c>
      <c r="I354" s="14">
        <f>IF(F354&lt;&gt;0,H354/F354*100,"**.**")</f>
        <v>257.124491107778</v>
      </c>
      <c r="J354" s="14">
        <f>IF(G354&lt;&gt;0,H354/G354*100,"**.**")</f>
        <v>111.56563778356265</v>
      </c>
    </row>
    <row r="355" spans="1:10" s="19" customFormat="1" ht="12.75">
      <c r="A355" s="16"/>
      <c r="B355" s="16"/>
      <c r="C355" s="16" t="s">
        <v>392</v>
      </c>
      <c r="D355" s="16"/>
      <c r="E355" s="16" t="s">
        <v>393</v>
      </c>
      <c r="F355" s="17">
        <f>+F356+F357</f>
        <v>4667</v>
      </c>
      <c r="G355" s="17">
        <f>+G356+G357</f>
        <v>10756</v>
      </c>
      <c r="H355" s="17">
        <f>+H356+H357</f>
        <v>12000</v>
      </c>
      <c r="I355" s="18">
        <f>IF(F355&lt;&gt;0,H355/F355*100,"**.**")</f>
        <v>257.124491107778</v>
      </c>
      <c r="J355" s="18">
        <f>IF(G355&lt;&gt;0,H355/G355*100,"**.**")</f>
        <v>111.56563778356265</v>
      </c>
    </row>
    <row r="356" spans="1:10" s="22" customFormat="1" ht="12.75">
      <c r="A356" s="20"/>
      <c r="B356" s="20"/>
      <c r="C356" s="20"/>
      <c r="D356" s="20" t="s">
        <v>39</v>
      </c>
      <c r="E356" s="20" t="s">
        <v>40</v>
      </c>
      <c r="F356" s="21">
        <v>44</v>
      </c>
      <c r="G356" s="21">
        <v>11</v>
      </c>
      <c r="H356" s="21">
        <v>0</v>
      </c>
      <c r="I356" s="23">
        <f>IF(F356&lt;&gt;0,H356/F356*100,"**.**")</f>
        <v>0</v>
      </c>
      <c r="J356" s="23">
        <f>IF(G356&lt;&gt;0,H356/G356*100,"**.**")</f>
        <v>0</v>
      </c>
    </row>
    <row r="357" spans="1:10" s="22" customFormat="1" ht="12.75">
      <c r="A357" s="20"/>
      <c r="B357" s="20"/>
      <c r="C357" s="20"/>
      <c r="D357" s="20" t="s">
        <v>107</v>
      </c>
      <c r="E357" s="20" t="s">
        <v>108</v>
      </c>
      <c r="F357" s="21">
        <v>4623</v>
      </c>
      <c r="G357" s="21">
        <v>10745</v>
      </c>
      <c r="H357" s="21">
        <v>12000</v>
      </c>
      <c r="I357" s="23">
        <f>IF(F357&lt;&gt;0,H357/F357*100,"**.**")</f>
        <v>259.5717066839714</v>
      </c>
      <c r="J357" s="23">
        <f>IF(G357&lt;&gt;0,H357/G357*100,"**.**")</f>
        <v>111.67985109353187</v>
      </c>
    </row>
    <row r="358" spans="1:10" s="15" customFormat="1" ht="15.75">
      <c r="A358" s="12"/>
      <c r="B358" s="12" t="s">
        <v>364</v>
      </c>
      <c r="C358" s="12"/>
      <c r="D358" s="12"/>
      <c r="E358" s="12" t="s">
        <v>365</v>
      </c>
      <c r="F358" s="13">
        <f>+F359</f>
        <v>6055</v>
      </c>
      <c r="G358" s="13">
        <f>+G359</f>
        <v>5400</v>
      </c>
      <c r="H358" s="13">
        <f>+H359</f>
        <v>6200</v>
      </c>
      <c r="I358" s="14">
        <f>IF(F358&lt;&gt;0,H358/F358*100,"**.**")</f>
        <v>102.3947151114781</v>
      </c>
      <c r="J358" s="14">
        <f>IF(G358&lt;&gt;0,H358/G358*100,"**.**")</f>
        <v>114.81481481481481</v>
      </c>
    </row>
    <row r="359" spans="1:10" s="19" customFormat="1" ht="12.75">
      <c r="A359" s="16"/>
      <c r="B359" s="16"/>
      <c r="C359" s="16" t="s">
        <v>394</v>
      </c>
      <c r="D359" s="16"/>
      <c r="E359" s="16" t="s">
        <v>395</v>
      </c>
      <c r="F359" s="17">
        <f>+F360+F361</f>
        <v>6055</v>
      </c>
      <c r="G359" s="17">
        <f>+G360+G361</f>
        <v>5400</v>
      </c>
      <c r="H359" s="17">
        <f>+H360+H361</f>
        <v>6200</v>
      </c>
      <c r="I359" s="18">
        <f>IF(F359&lt;&gt;0,H359/F359*100,"**.**")</f>
        <v>102.3947151114781</v>
      </c>
      <c r="J359" s="18">
        <f>IF(G359&lt;&gt;0,H359/G359*100,"**.**")</f>
        <v>114.81481481481481</v>
      </c>
    </row>
    <row r="360" spans="1:10" s="22" customFormat="1" ht="12.75">
      <c r="A360" s="20"/>
      <c r="B360" s="20"/>
      <c r="C360" s="20"/>
      <c r="D360" s="20" t="s">
        <v>39</v>
      </c>
      <c r="E360" s="20" t="s">
        <v>40</v>
      </c>
      <c r="F360" s="21">
        <v>3803</v>
      </c>
      <c r="G360" s="21">
        <v>3400</v>
      </c>
      <c r="H360" s="21">
        <v>3700</v>
      </c>
      <c r="I360" s="23">
        <f>IF(F360&lt;&gt;0,H360/F360*100,"**.**")</f>
        <v>97.29161188535367</v>
      </c>
      <c r="J360" s="23">
        <f>IF(G360&lt;&gt;0,H360/G360*100,"**.**")</f>
        <v>108.8235294117647</v>
      </c>
    </row>
    <row r="361" spans="1:10" s="22" customFormat="1" ht="12.75">
      <c r="A361" s="20"/>
      <c r="B361" s="20"/>
      <c r="C361" s="20"/>
      <c r="D361" s="20" t="s">
        <v>107</v>
      </c>
      <c r="E361" s="20" t="s">
        <v>108</v>
      </c>
      <c r="F361" s="21">
        <v>2252</v>
      </c>
      <c r="G361" s="21">
        <v>2000</v>
      </c>
      <c r="H361" s="21">
        <v>2500</v>
      </c>
      <c r="I361" s="23">
        <f>IF(F361&lt;&gt;0,H361/F361*100,"**.**")</f>
        <v>111.01243339253996</v>
      </c>
      <c r="J361" s="23">
        <f>IF(G361&lt;&gt;0,H361/G361*100,"**.**")</f>
        <v>125</v>
      </c>
    </row>
    <row r="362" spans="1:10" s="11" customFormat="1" ht="18.75">
      <c r="A362" s="8" t="s">
        <v>396</v>
      </c>
      <c r="B362" s="8"/>
      <c r="C362" s="8"/>
      <c r="D362" s="8"/>
      <c r="E362" s="8" t="s">
        <v>397</v>
      </c>
      <c r="F362" s="9">
        <f>+F363+F368+F371</f>
        <v>24065</v>
      </c>
      <c r="G362" s="9">
        <f>+G363+G368+G371</f>
        <v>30746</v>
      </c>
      <c r="H362" s="9">
        <f>+H363+H368+H371</f>
        <v>31329</v>
      </c>
      <c r="I362" s="10">
        <f>IF(F362&lt;&gt;0,H362/F362*100,"**.**")</f>
        <v>130.1849158528984</v>
      </c>
      <c r="J362" s="10">
        <f>IF(G362&lt;&gt;0,H362/G362*100,"**.**")</f>
        <v>101.89618161712093</v>
      </c>
    </row>
    <row r="363" spans="1:10" s="15" customFormat="1" ht="15.75">
      <c r="A363" s="12"/>
      <c r="B363" s="12" t="s">
        <v>93</v>
      </c>
      <c r="C363" s="12"/>
      <c r="D363" s="12"/>
      <c r="E363" s="12" t="s">
        <v>94</v>
      </c>
      <c r="F363" s="13">
        <f>+F364</f>
        <v>2384</v>
      </c>
      <c r="G363" s="13">
        <f>+G364</f>
        <v>2171</v>
      </c>
      <c r="H363" s="13">
        <f>+H364</f>
        <v>2629</v>
      </c>
      <c r="I363" s="14">
        <f>IF(F363&lt;&gt;0,H363/F363*100,"**.**")</f>
        <v>110.27684563758389</v>
      </c>
      <c r="J363" s="14">
        <f>IF(G363&lt;&gt;0,H363/G363*100,"**.**")</f>
        <v>121.09626900046062</v>
      </c>
    </row>
    <row r="364" spans="1:10" s="19" customFormat="1" ht="12.75">
      <c r="A364" s="16"/>
      <c r="B364" s="16"/>
      <c r="C364" s="16" t="s">
        <v>398</v>
      </c>
      <c r="D364" s="16"/>
      <c r="E364" s="16" t="s">
        <v>399</v>
      </c>
      <c r="F364" s="17">
        <f>+F365+F366+F367</f>
        <v>2384</v>
      </c>
      <c r="G364" s="17">
        <f>+G365+G366+G367</f>
        <v>2171</v>
      </c>
      <c r="H364" s="17">
        <f>+H365+H366+H367</f>
        <v>2629</v>
      </c>
      <c r="I364" s="18">
        <f>IF(F364&lt;&gt;0,H364/F364*100,"**.**")</f>
        <v>110.27684563758389</v>
      </c>
      <c r="J364" s="18">
        <f>IF(G364&lt;&gt;0,H364/G364*100,"**.**")</f>
        <v>121.09626900046062</v>
      </c>
    </row>
    <row r="365" spans="1:10" s="22" customFormat="1" ht="12.75">
      <c r="A365" s="20"/>
      <c r="B365" s="20"/>
      <c r="C365" s="20"/>
      <c r="D365" s="20" t="s">
        <v>21</v>
      </c>
      <c r="E365" s="20" t="s">
        <v>22</v>
      </c>
      <c r="F365" s="21">
        <v>119</v>
      </c>
      <c r="G365" s="21">
        <v>160</v>
      </c>
      <c r="H365" s="21">
        <v>200</v>
      </c>
      <c r="I365" s="23">
        <f>IF(F365&lt;&gt;0,H365/F365*100,"**.**")</f>
        <v>168.0672268907563</v>
      </c>
      <c r="J365" s="23">
        <f>IF(G365&lt;&gt;0,H365/G365*100,"**.**")</f>
        <v>125</v>
      </c>
    </row>
    <row r="366" spans="1:10" s="22" customFormat="1" ht="12.75">
      <c r="A366" s="20"/>
      <c r="B366" s="20"/>
      <c r="C366" s="20"/>
      <c r="D366" s="20" t="s">
        <v>39</v>
      </c>
      <c r="E366" s="20" t="s">
        <v>40</v>
      </c>
      <c r="F366" s="21">
        <v>1492</v>
      </c>
      <c r="G366" s="21">
        <v>979</v>
      </c>
      <c r="H366" s="21">
        <v>1180</v>
      </c>
      <c r="I366" s="23">
        <f>IF(F366&lt;&gt;0,H366/F366*100,"**.**")</f>
        <v>79.08847184986595</v>
      </c>
      <c r="J366" s="23">
        <f>IF(G366&lt;&gt;0,H366/G366*100,"**.**")</f>
        <v>120.53115423901941</v>
      </c>
    </row>
    <row r="367" spans="1:10" s="22" customFormat="1" ht="12.75">
      <c r="A367" s="20"/>
      <c r="B367" s="20"/>
      <c r="C367" s="20"/>
      <c r="D367" s="20" t="s">
        <v>23</v>
      </c>
      <c r="E367" s="20" t="s">
        <v>24</v>
      </c>
      <c r="F367" s="21">
        <v>773</v>
      </c>
      <c r="G367" s="21">
        <v>1032</v>
      </c>
      <c r="H367" s="21">
        <v>1249</v>
      </c>
      <c r="I367" s="23">
        <f>IF(F367&lt;&gt;0,H367/F367*100,"**.**")</f>
        <v>161.57826649417854</v>
      </c>
      <c r="J367" s="23">
        <f>IF(G367&lt;&gt;0,H367/G367*100,"**.**")</f>
        <v>121.02713178294573</v>
      </c>
    </row>
    <row r="368" spans="1:10" s="15" customFormat="1" ht="15.75">
      <c r="A368" s="12"/>
      <c r="B368" s="12" t="s">
        <v>155</v>
      </c>
      <c r="C368" s="12"/>
      <c r="D368" s="12"/>
      <c r="E368" s="12" t="s">
        <v>156</v>
      </c>
      <c r="F368" s="13">
        <f>+F369</f>
        <v>14332</v>
      </c>
      <c r="G368" s="13">
        <f>+G369</f>
        <v>20996</v>
      </c>
      <c r="H368" s="13">
        <f>+H369</f>
        <v>20700</v>
      </c>
      <c r="I368" s="14">
        <f>IF(F368&lt;&gt;0,H368/F368*100,"**.**")</f>
        <v>144.4320401897851</v>
      </c>
      <c r="J368" s="14">
        <f>IF(G368&lt;&gt;0,H368/G368*100,"**.**")</f>
        <v>98.59020765860164</v>
      </c>
    </row>
    <row r="369" spans="1:10" s="19" customFormat="1" ht="12.75">
      <c r="A369" s="16"/>
      <c r="B369" s="16"/>
      <c r="C369" s="16" t="s">
        <v>400</v>
      </c>
      <c r="D369" s="16"/>
      <c r="E369" s="16" t="s">
        <v>401</v>
      </c>
      <c r="F369" s="17">
        <f>+F370</f>
        <v>14332</v>
      </c>
      <c r="G369" s="17">
        <f>+G370</f>
        <v>20996</v>
      </c>
      <c r="H369" s="17">
        <f>+H370</f>
        <v>20700</v>
      </c>
      <c r="I369" s="18">
        <f>IF(F369&lt;&gt;0,H369/F369*100,"**.**")</f>
        <v>144.4320401897851</v>
      </c>
      <c r="J369" s="18">
        <f>IF(G369&lt;&gt;0,H369/G369*100,"**.**")</f>
        <v>98.59020765860164</v>
      </c>
    </row>
    <row r="370" spans="1:10" s="22" customFormat="1" ht="12.75">
      <c r="A370" s="20"/>
      <c r="B370" s="20"/>
      <c r="C370" s="20"/>
      <c r="D370" s="20" t="s">
        <v>107</v>
      </c>
      <c r="E370" s="20" t="s">
        <v>108</v>
      </c>
      <c r="F370" s="21">
        <v>14332</v>
      </c>
      <c r="G370" s="21">
        <v>20996</v>
      </c>
      <c r="H370" s="21">
        <v>20700</v>
      </c>
      <c r="I370" s="23">
        <f>IF(F370&lt;&gt;0,H370/F370*100,"**.**")</f>
        <v>144.4320401897851</v>
      </c>
      <c r="J370" s="23">
        <f>IF(G370&lt;&gt;0,H370/G370*100,"**.**")</f>
        <v>98.59020765860164</v>
      </c>
    </row>
    <row r="371" spans="1:10" s="15" customFormat="1" ht="15.75">
      <c r="A371" s="12"/>
      <c r="B371" s="12" t="s">
        <v>364</v>
      </c>
      <c r="C371" s="12"/>
      <c r="D371" s="12"/>
      <c r="E371" s="12" t="s">
        <v>365</v>
      </c>
      <c r="F371" s="13">
        <f>+F372</f>
        <v>7349</v>
      </c>
      <c r="G371" s="13">
        <f>+G372</f>
        <v>7579</v>
      </c>
      <c r="H371" s="13">
        <f>+H372</f>
        <v>8000</v>
      </c>
      <c r="I371" s="14">
        <f>IF(F371&lt;&gt;0,H371/F371*100,"**.**")</f>
        <v>108.85834807456799</v>
      </c>
      <c r="J371" s="14">
        <f>IF(G371&lt;&gt;0,H371/G371*100,"**.**")</f>
        <v>105.5548225359546</v>
      </c>
    </row>
    <row r="372" spans="1:10" s="19" customFormat="1" ht="12.75">
      <c r="A372" s="16"/>
      <c r="B372" s="16"/>
      <c r="C372" s="16" t="s">
        <v>402</v>
      </c>
      <c r="D372" s="16"/>
      <c r="E372" s="16" t="s">
        <v>403</v>
      </c>
      <c r="F372" s="17">
        <f>+F373+F374</f>
        <v>7349</v>
      </c>
      <c r="G372" s="17">
        <f>+G373+G374</f>
        <v>7579</v>
      </c>
      <c r="H372" s="17">
        <f>+H373+H374</f>
        <v>8000</v>
      </c>
      <c r="I372" s="18">
        <f>IF(F372&lt;&gt;0,H372/F372*100,"**.**")</f>
        <v>108.85834807456799</v>
      </c>
      <c r="J372" s="18">
        <f>IF(G372&lt;&gt;0,H372/G372*100,"**.**")</f>
        <v>105.5548225359546</v>
      </c>
    </row>
    <row r="373" spans="1:10" s="22" customFormat="1" ht="12.75">
      <c r="A373" s="20"/>
      <c r="B373" s="20"/>
      <c r="C373" s="20"/>
      <c r="D373" s="20" t="s">
        <v>39</v>
      </c>
      <c r="E373" s="20" t="s">
        <v>40</v>
      </c>
      <c r="F373" s="21">
        <v>5033</v>
      </c>
      <c r="G373" s="21">
        <v>4404</v>
      </c>
      <c r="H373" s="21">
        <v>5000</v>
      </c>
      <c r="I373" s="23">
        <f>IF(F373&lt;&gt;0,H373/F373*100,"**.**")</f>
        <v>99.34432743890324</v>
      </c>
      <c r="J373" s="23">
        <f>IF(G373&lt;&gt;0,H373/G373*100,"**.**")</f>
        <v>113.53315168029066</v>
      </c>
    </row>
    <row r="374" spans="1:10" s="22" customFormat="1" ht="12.75">
      <c r="A374" s="20"/>
      <c r="B374" s="20"/>
      <c r="C374" s="20"/>
      <c r="D374" s="20" t="s">
        <v>107</v>
      </c>
      <c r="E374" s="20" t="s">
        <v>108</v>
      </c>
      <c r="F374" s="21">
        <v>2316</v>
      </c>
      <c r="G374" s="21">
        <v>3175</v>
      </c>
      <c r="H374" s="21">
        <v>3000</v>
      </c>
      <c r="I374" s="23">
        <f>IF(F374&lt;&gt;0,H374/F374*100,"**.**")</f>
        <v>129.5336787564767</v>
      </c>
      <c r="J374" s="23">
        <f>IF(G374&lt;&gt;0,H374/G374*100,"**.**")</f>
        <v>94.48818897637796</v>
      </c>
    </row>
    <row r="375" spans="1:10" s="11" customFormat="1" ht="18.75">
      <c r="A375" s="8" t="s">
        <v>404</v>
      </c>
      <c r="B375" s="8"/>
      <c r="C375" s="8"/>
      <c r="D375" s="8"/>
      <c r="E375" s="8" t="s">
        <v>405</v>
      </c>
      <c r="F375" s="9">
        <f>+F376+F381+F384+F388</f>
        <v>138696</v>
      </c>
      <c r="G375" s="9">
        <f>+G376+G381+G384+G388</f>
        <v>179267</v>
      </c>
      <c r="H375" s="9">
        <f>+H376+H381+H384+H388</f>
        <v>232808</v>
      </c>
      <c r="I375" s="10">
        <f>IF(F375&lt;&gt;0,H375/F375*100,"**.**")</f>
        <v>167.8548768529734</v>
      </c>
      <c r="J375" s="10">
        <f>IF(G375&lt;&gt;0,H375/G375*100,"**.**")</f>
        <v>129.86662352803359</v>
      </c>
    </row>
    <row r="376" spans="1:10" s="15" customFormat="1" ht="15.75">
      <c r="A376" s="12"/>
      <c r="B376" s="12" t="s">
        <v>93</v>
      </c>
      <c r="C376" s="12"/>
      <c r="D376" s="12"/>
      <c r="E376" s="12" t="s">
        <v>94</v>
      </c>
      <c r="F376" s="13">
        <f>+F377</f>
        <v>4909</v>
      </c>
      <c r="G376" s="13">
        <f>+G377</f>
        <v>3632</v>
      </c>
      <c r="H376" s="13">
        <f>+H377</f>
        <v>4108</v>
      </c>
      <c r="I376" s="14">
        <f>IF(F376&lt;&gt;0,H376/F376*100,"**.**")</f>
        <v>83.68303116724384</v>
      </c>
      <c r="J376" s="14">
        <f>IF(G376&lt;&gt;0,H376/G376*100,"**.**")</f>
        <v>113.10572687224669</v>
      </c>
    </row>
    <row r="377" spans="1:10" s="19" customFormat="1" ht="12.75">
      <c r="A377" s="16"/>
      <c r="B377" s="16"/>
      <c r="C377" s="16" t="s">
        <v>406</v>
      </c>
      <c r="D377" s="16"/>
      <c r="E377" s="16" t="s">
        <v>407</v>
      </c>
      <c r="F377" s="17">
        <f>+F378+F379+F380</f>
        <v>4909</v>
      </c>
      <c r="G377" s="17">
        <f>+G378+G379+G380</f>
        <v>3632</v>
      </c>
      <c r="H377" s="17">
        <f>+H378+H379+H380</f>
        <v>4108</v>
      </c>
      <c r="I377" s="18">
        <f>IF(F377&lt;&gt;0,H377/F377*100,"**.**")</f>
        <v>83.68303116724384</v>
      </c>
      <c r="J377" s="18">
        <f>IF(G377&lt;&gt;0,H377/G377*100,"**.**")</f>
        <v>113.10572687224669</v>
      </c>
    </row>
    <row r="378" spans="1:10" s="22" customFormat="1" ht="12.75">
      <c r="A378" s="20"/>
      <c r="B378" s="20"/>
      <c r="C378" s="20"/>
      <c r="D378" s="20" t="s">
        <v>21</v>
      </c>
      <c r="E378" s="20" t="s">
        <v>22</v>
      </c>
      <c r="F378" s="21">
        <v>673</v>
      </c>
      <c r="G378" s="21">
        <v>968</v>
      </c>
      <c r="H378" s="21">
        <v>850</v>
      </c>
      <c r="I378" s="23">
        <f>IF(F378&lt;&gt;0,H378/F378*100,"**.**")</f>
        <v>126.3001485884101</v>
      </c>
      <c r="J378" s="23">
        <f>IF(G378&lt;&gt;0,H378/G378*100,"**.**")</f>
        <v>87.80991735537191</v>
      </c>
    </row>
    <row r="379" spans="1:10" s="22" customFormat="1" ht="12.75">
      <c r="A379" s="20"/>
      <c r="B379" s="20"/>
      <c r="C379" s="20"/>
      <c r="D379" s="20" t="s">
        <v>39</v>
      </c>
      <c r="E379" s="20" t="s">
        <v>40</v>
      </c>
      <c r="F379" s="21">
        <v>3006</v>
      </c>
      <c r="G379" s="21">
        <v>1023</v>
      </c>
      <c r="H379" s="21">
        <v>1300</v>
      </c>
      <c r="I379" s="23">
        <f>IF(F379&lt;&gt;0,H379/F379*100,"**.**")</f>
        <v>43.24683965402528</v>
      </c>
      <c r="J379" s="23">
        <f>IF(G379&lt;&gt;0,H379/G379*100,"**.**")</f>
        <v>127.0772238514174</v>
      </c>
    </row>
    <row r="380" spans="1:10" s="22" customFormat="1" ht="12.75">
      <c r="A380" s="20"/>
      <c r="B380" s="20"/>
      <c r="C380" s="20"/>
      <c r="D380" s="20" t="s">
        <v>23</v>
      </c>
      <c r="E380" s="20" t="s">
        <v>24</v>
      </c>
      <c r="F380" s="21">
        <v>1230</v>
      </c>
      <c r="G380" s="21">
        <v>1641</v>
      </c>
      <c r="H380" s="21">
        <v>1958</v>
      </c>
      <c r="I380" s="23">
        <f>IF(F380&lt;&gt;0,H380/F380*100,"**.**")</f>
        <v>159.1869918699187</v>
      </c>
      <c r="J380" s="23">
        <f>IF(G380&lt;&gt;0,H380/G380*100,"**.**")</f>
        <v>119.31748933577086</v>
      </c>
    </row>
    <row r="381" spans="1:10" s="15" customFormat="1" ht="15.75">
      <c r="A381" s="12"/>
      <c r="B381" s="12" t="s">
        <v>155</v>
      </c>
      <c r="C381" s="12"/>
      <c r="D381" s="12"/>
      <c r="E381" s="12" t="s">
        <v>156</v>
      </c>
      <c r="F381" s="13">
        <f>+F382</f>
        <v>50303</v>
      </c>
      <c r="G381" s="13">
        <f>+G382</f>
        <v>114996</v>
      </c>
      <c r="H381" s="13">
        <f>+H382</f>
        <v>110000</v>
      </c>
      <c r="I381" s="14">
        <f>IF(F381&lt;&gt;0,H381/F381*100,"**.**")</f>
        <v>218.67483052700635</v>
      </c>
      <c r="J381" s="14">
        <f>IF(G381&lt;&gt;0,H381/G381*100,"**.**")</f>
        <v>95.65550106090647</v>
      </c>
    </row>
    <row r="382" spans="1:10" s="19" customFormat="1" ht="12.75">
      <c r="A382" s="16"/>
      <c r="B382" s="16"/>
      <c r="C382" s="16" t="s">
        <v>408</v>
      </c>
      <c r="D382" s="16"/>
      <c r="E382" s="16" t="s">
        <v>409</v>
      </c>
      <c r="F382" s="17">
        <f>+F383</f>
        <v>50303</v>
      </c>
      <c r="G382" s="17">
        <f>+G383</f>
        <v>114996</v>
      </c>
      <c r="H382" s="17">
        <f>+H383</f>
        <v>110000</v>
      </c>
      <c r="I382" s="18">
        <f>IF(F382&lt;&gt;0,H382/F382*100,"**.**")</f>
        <v>218.67483052700635</v>
      </c>
      <c r="J382" s="18">
        <f>IF(G382&lt;&gt;0,H382/G382*100,"**.**")</f>
        <v>95.65550106090647</v>
      </c>
    </row>
    <row r="383" spans="1:10" s="22" customFormat="1" ht="12.75">
      <c r="A383" s="20"/>
      <c r="B383" s="20"/>
      <c r="C383" s="20"/>
      <c r="D383" s="20" t="s">
        <v>107</v>
      </c>
      <c r="E383" s="20" t="s">
        <v>108</v>
      </c>
      <c r="F383" s="21">
        <v>50303</v>
      </c>
      <c r="G383" s="21">
        <v>114996</v>
      </c>
      <c r="H383" s="21">
        <v>110000</v>
      </c>
      <c r="I383" s="23">
        <f>IF(F383&lt;&gt;0,H383/F383*100,"**.**")</f>
        <v>218.67483052700635</v>
      </c>
      <c r="J383" s="23">
        <f>IF(G383&lt;&gt;0,H383/G383*100,"**.**")</f>
        <v>95.65550106090647</v>
      </c>
    </row>
    <row r="384" spans="1:10" s="15" customFormat="1" ht="15.75">
      <c r="A384" s="12"/>
      <c r="B384" s="12" t="s">
        <v>364</v>
      </c>
      <c r="C384" s="12"/>
      <c r="D384" s="12"/>
      <c r="E384" s="12" t="s">
        <v>365</v>
      </c>
      <c r="F384" s="13">
        <f>+F385</f>
        <v>63849</v>
      </c>
      <c r="G384" s="13">
        <f>+G385</f>
        <v>39651</v>
      </c>
      <c r="H384" s="13">
        <f>+H385</f>
        <v>43000</v>
      </c>
      <c r="I384" s="14">
        <f>IF(F384&lt;&gt;0,H384/F384*100,"**.**")</f>
        <v>67.34639540165077</v>
      </c>
      <c r="J384" s="14">
        <f>IF(G384&lt;&gt;0,H384/G384*100,"**.**")</f>
        <v>108.4461930342236</v>
      </c>
    </row>
    <row r="385" spans="1:10" s="19" customFormat="1" ht="12.75">
      <c r="A385" s="16"/>
      <c r="B385" s="16"/>
      <c r="C385" s="16" t="s">
        <v>410</v>
      </c>
      <c r="D385" s="16"/>
      <c r="E385" s="16" t="s">
        <v>411</v>
      </c>
      <c r="F385" s="17">
        <f>+F386+F387</f>
        <v>63849</v>
      </c>
      <c r="G385" s="17">
        <f>+G386+G387</f>
        <v>39651</v>
      </c>
      <c r="H385" s="17">
        <f>+H386+H387</f>
        <v>43000</v>
      </c>
      <c r="I385" s="18">
        <f>IF(F385&lt;&gt;0,H385/F385*100,"**.**")</f>
        <v>67.34639540165077</v>
      </c>
      <c r="J385" s="18">
        <f>IF(G385&lt;&gt;0,H385/G385*100,"**.**")</f>
        <v>108.4461930342236</v>
      </c>
    </row>
    <row r="386" spans="1:10" s="22" customFormat="1" ht="12.75">
      <c r="A386" s="20"/>
      <c r="B386" s="20"/>
      <c r="C386" s="20"/>
      <c r="D386" s="20" t="s">
        <v>39</v>
      </c>
      <c r="E386" s="20" t="s">
        <v>40</v>
      </c>
      <c r="F386" s="21">
        <v>34676</v>
      </c>
      <c r="G386" s="21">
        <v>27000</v>
      </c>
      <c r="H386" s="21">
        <v>27000</v>
      </c>
      <c r="I386" s="23">
        <f>IF(F386&lt;&gt;0,H386/F386*100,"**.**")</f>
        <v>77.86365209366708</v>
      </c>
      <c r="J386" s="23">
        <f>IF(G386&lt;&gt;0,H386/G386*100,"**.**")</f>
        <v>100</v>
      </c>
    </row>
    <row r="387" spans="1:10" s="22" customFormat="1" ht="12.75">
      <c r="A387" s="20"/>
      <c r="B387" s="20"/>
      <c r="C387" s="20"/>
      <c r="D387" s="20" t="s">
        <v>107</v>
      </c>
      <c r="E387" s="20" t="s">
        <v>108</v>
      </c>
      <c r="F387" s="21">
        <v>29173</v>
      </c>
      <c r="G387" s="21">
        <v>12651</v>
      </c>
      <c r="H387" s="21">
        <v>16000</v>
      </c>
      <c r="I387" s="23">
        <f>IF(F387&lt;&gt;0,H387/F387*100,"**.**")</f>
        <v>54.84523360641689</v>
      </c>
      <c r="J387" s="23">
        <f>IF(G387&lt;&gt;0,H387/G387*100,"**.**")</f>
        <v>126.47221563512765</v>
      </c>
    </row>
    <row r="388" spans="1:10" s="15" customFormat="1" ht="15.75">
      <c r="A388" s="12"/>
      <c r="B388" s="12" t="s">
        <v>269</v>
      </c>
      <c r="C388" s="12"/>
      <c r="D388" s="12"/>
      <c r="E388" s="12" t="s">
        <v>270</v>
      </c>
      <c r="F388" s="13">
        <f>+F389</f>
        <v>19635</v>
      </c>
      <c r="G388" s="13">
        <f>+G389</f>
        <v>20988</v>
      </c>
      <c r="H388" s="13">
        <f>+H389</f>
        <v>75700</v>
      </c>
      <c r="I388" s="14">
        <f>IF(F388&lt;&gt;0,H388/F388*100,"**.**")</f>
        <v>385.5360325948561</v>
      </c>
      <c r="J388" s="14">
        <f>IF(G388&lt;&gt;0,H388/G388*100,"**.**")</f>
        <v>360.6822946445588</v>
      </c>
    </row>
    <row r="389" spans="1:10" s="19" customFormat="1" ht="12.75">
      <c r="A389" s="16"/>
      <c r="B389" s="16"/>
      <c r="C389" s="16" t="s">
        <v>412</v>
      </c>
      <c r="D389" s="16"/>
      <c r="E389" s="16" t="s">
        <v>413</v>
      </c>
      <c r="F389" s="17">
        <f>+F390+F391+F392+F393</f>
        <v>19635</v>
      </c>
      <c r="G389" s="17">
        <f>+G390+G391+G392+G393</f>
        <v>20988</v>
      </c>
      <c r="H389" s="17">
        <f>+H390+H391+H392+H393</f>
        <v>75700</v>
      </c>
      <c r="I389" s="18">
        <f>IF(F389&lt;&gt;0,H389/F389*100,"**.**")</f>
        <v>385.5360325948561</v>
      </c>
      <c r="J389" s="18">
        <f>IF(G389&lt;&gt;0,H389/G389*100,"**.**")</f>
        <v>360.6822946445588</v>
      </c>
    </row>
    <row r="390" spans="1:10" s="22" customFormat="1" ht="12.75">
      <c r="A390" s="20"/>
      <c r="B390" s="20"/>
      <c r="C390" s="20"/>
      <c r="D390" s="20" t="s">
        <v>21</v>
      </c>
      <c r="E390" s="20" t="s">
        <v>22</v>
      </c>
      <c r="F390" s="21">
        <v>0</v>
      </c>
      <c r="G390" s="21">
        <v>104</v>
      </c>
      <c r="H390" s="21">
        <v>700</v>
      </c>
      <c r="I390" s="23" t="str">
        <f>IF(F390&lt;&gt;0,H390/F390*100,"**.**")</f>
        <v>**.**</v>
      </c>
      <c r="J390" s="23">
        <f>IF(G390&lt;&gt;0,H390/G390*100,"**.**")</f>
        <v>673.0769230769231</v>
      </c>
    </row>
    <row r="391" spans="1:10" s="22" customFormat="1" ht="12.75">
      <c r="A391" s="20"/>
      <c r="B391" s="20"/>
      <c r="C391" s="20"/>
      <c r="D391" s="20" t="s">
        <v>39</v>
      </c>
      <c r="E391" s="20" t="s">
        <v>40</v>
      </c>
      <c r="F391" s="21">
        <v>17825</v>
      </c>
      <c r="G391" s="21">
        <v>18326</v>
      </c>
      <c r="H391" s="21">
        <v>19800</v>
      </c>
      <c r="I391" s="23">
        <f>IF(F391&lt;&gt;0,H391/F391*100,"**.**")</f>
        <v>111.07994389901823</v>
      </c>
      <c r="J391" s="23">
        <f>IF(G391&lt;&gt;0,H391/G391*100,"**.**")</f>
        <v>108.04321728691477</v>
      </c>
    </row>
    <row r="392" spans="1:10" s="22" customFormat="1" ht="12.75">
      <c r="A392" s="20"/>
      <c r="B392" s="20"/>
      <c r="C392" s="20"/>
      <c r="D392" s="20" t="s">
        <v>107</v>
      </c>
      <c r="E392" s="20" t="s">
        <v>108</v>
      </c>
      <c r="F392" s="21">
        <v>1810</v>
      </c>
      <c r="G392" s="21">
        <v>2558</v>
      </c>
      <c r="H392" s="21">
        <v>5200</v>
      </c>
      <c r="I392" s="23">
        <f>IF(F392&lt;&gt;0,H392/F392*100,"**.**")</f>
        <v>287.292817679558</v>
      </c>
      <c r="J392" s="23">
        <f>IF(G392&lt;&gt;0,H392/G392*100,"**.**")</f>
        <v>203.28381548084442</v>
      </c>
    </row>
    <row r="393" spans="1:10" s="22" customFormat="1" ht="12.75">
      <c r="A393" s="20"/>
      <c r="B393" s="20"/>
      <c r="C393" s="20"/>
      <c r="D393" s="20" t="s">
        <v>167</v>
      </c>
      <c r="E393" s="20" t="s">
        <v>168</v>
      </c>
      <c r="F393" s="21">
        <v>0</v>
      </c>
      <c r="G393" s="21">
        <v>0</v>
      </c>
      <c r="H393" s="21">
        <v>50000</v>
      </c>
      <c r="I393" s="23" t="str">
        <f>IF(F393&lt;&gt;0,H393/F393*100,"**.**")</f>
        <v>**.**</v>
      </c>
      <c r="J393" s="23" t="str">
        <f>IF(G393&lt;&gt;0,H393/G393*100,"**.**")</f>
        <v>**.**</v>
      </c>
    </row>
    <row r="394" spans="1:10" s="11" customFormat="1" ht="18.75">
      <c r="A394" s="8" t="s">
        <v>414</v>
      </c>
      <c r="B394" s="8"/>
      <c r="C394" s="8"/>
      <c r="D394" s="8"/>
      <c r="E394" s="8" t="s">
        <v>415</v>
      </c>
      <c r="F394" s="9">
        <f>+F395+F400+F403+F407</f>
        <v>54278</v>
      </c>
      <c r="G394" s="9">
        <f>+G395+G400+G403+G407</f>
        <v>54603</v>
      </c>
      <c r="H394" s="9">
        <f>+H395+H400+H403+H407</f>
        <v>149829</v>
      </c>
      <c r="I394" s="10">
        <f>IF(F394&lt;&gt;0,H394/F394*100,"**.**")</f>
        <v>276.04001621283027</v>
      </c>
      <c r="J394" s="10">
        <f>IF(G394&lt;&gt;0,H394/G394*100,"**.**")</f>
        <v>274.39701115323334</v>
      </c>
    </row>
    <row r="395" spans="1:10" s="15" customFormat="1" ht="15.75">
      <c r="A395" s="12"/>
      <c r="B395" s="12" t="s">
        <v>93</v>
      </c>
      <c r="C395" s="12"/>
      <c r="D395" s="12"/>
      <c r="E395" s="12" t="s">
        <v>94</v>
      </c>
      <c r="F395" s="13">
        <f>+F396</f>
        <v>2466</v>
      </c>
      <c r="G395" s="13">
        <f>+G396</f>
        <v>3084</v>
      </c>
      <c r="H395" s="13">
        <f>+H396</f>
        <v>3299</v>
      </c>
      <c r="I395" s="14">
        <f>IF(F395&lt;&gt;0,H395/F395*100,"**.**")</f>
        <v>133.779399837794</v>
      </c>
      <c r="J395" s="14">
        <f>IF(G395&lt;&gt;0,H395/G395*100,"**.**")</f>
        <v>106.97146562905317</v>
      </c>
    </row>
    <row r="396" spans="1:10" s="19" customFormat="1" ht="12.75">
      <c r="A396" s="16"/>
      <c r="B396" s="16"/>
      <c r="C396" s="16" t="s">
        <v>416</v>
      </c>
      <c r="D396" s="16"/>
      <c r="E396" s="16" t="s">
        <v>417</v>
      </c>
      <c r="F396" s="17">
        <f>+F397+F398+F399</f>
        <v>2466</v>
      </c>
      <c r="G396" s="17">
        <f>+G397+G398+G399</f>
        <v>3084</v>
      </c>
      <c r="H396" s="17">
        <f>+H397+H398+H399</f>
        <v>3299</v>
      </c>
      <c r="I396" s="18">
        <f>IF(F396&lt;&gt;0,H396/F396*100,"**.**")</f>
        <v>133.779399837794</v>
      </c>
      <c r="J396" s="18">
        <f>IF(G396&lt;&gt;0,H396/G396*100,"**.**")</f>
        <v>106.97146562905317</v>
      </c>
    </row>
    <row r="397" spans="1:10" s="22" customFormat="1" ht="12.75">
      <c r="A397" s="20"/>
      <c r="B397" s="20"/>
      <c r="C397" s="20"/>
      <c r="D397" s="20" t="s">
        <v>21</v>
      </c>
      <c r="E397" s="20" t="s">
        <v>22</v>
      </c>
      <c r="F397" s="21">
        <v>1354</v>
      </c>
      <c r="G397" s="21">
        <v>2046</v>
      </c>
      <c r="H397" s="21">
        <v>2050</v>
      </c>
      <c r="I397" s="23">
        <f>IF(F397&lt;&gt;0,H397/F397*100,"**.**")</f>
        <v>151.4032496307238</v>
      </c>
      <c r="J397" s="23">
        <f>IF(G397&lt;&gt;0,H397/G397*100,"**.**")</f>
        <v>100.19550342130987</v>
      </c>
    </row>
    <row r="398" spans="1:10" s="22" customFormat="1" ht="12.75">
      <c r="A398" s="20"/>
      <c r="B398" s="20"/>
      <c r="C398" s="20"/>
      <c r="D398" s="20" t="s">
        <v>39</v>
      </c>
      <c r="E398" s="20" t="s">
        <v>40</v>
      </c>
      <c r="F398" s="21">
        <v>354</v>
      </c>
      <c r="G398" s="21">
        <v>0</v>
      </c>
      <c r="H398" s="21">
        <v>0</v>
      </c>
      <c r="I398" s="23">
        <f>IF(F398&lt;&gt;0,H398/F398*100,"**.**")</f>
        <v>0</v>
      </c>
      <c r="J398" s="23" t="str">
        <f>IF(G398&lt;&gt;0,H398/G398*100,"**.**")</f>
        <v>**.**</v>
      </c>
    </row>
    <row r="399" spans="1:10" s="22" customFormat="1" ht="12.75">
      <c r="A399" s="20"/>
      <c r="B399" s="20"/>
      <c r="C399" s="20"/>
      <c r="D399" s="20" t="s">
        <v>23</v>
      </c>
      <c r="E399" s="20" t="s">
        <v>24</v>
      </c>
      <c r="F399" s="21">
        <v>758</v>
      </c>
      <c r="G399" s="21">
        <v>1038</v>
      </c>
      <c r="H399" s="21">
        <v>1249</v>
      </c>
      <c r="I399" s="23">
        <f>IF(F399&lt;&gt;0,H399/F399*100,"**.**")</f>
        <v>164.77572559366754</v>
      </c>
      <c r="J399" s="23">
        <f>IF(G399&lt;&gt;0,H399/G399*100,"**.**")</f>
        <v>120.32755298651252</v>
      </c>
    </row>
    <row r="400" spans="1:10" s="15" customFormat="1" ht="15.75">
      <c r="A400" s="12"/>
      <c r="B400" s="12" t="s">
        <v>155</v>
      </c>
      <c r="C400" s="12"/>
      <c r="D400" s="12"/>
      <c r="E400" s="12" t="s">
        <v>156</v>
      </c>
      <c r="F400" s="13">
        <f>+F401</f>
        <v>8856</v>
      </c>
      <c r="G400" s="13">
        <f>+G401</f>
        <v>10000</v>
      </c>
      <c r="H400" s="13">
        <f>+H401</f>
        <v>12000</v>
      </c>
      <c r="I400" s="14">
        <f>IF(F400&lt;&gt;0,H400/F400*100,"**.**")</f>
        <v>135.50135501355015</v>
      </c>
      <c r="J400" s="14">
        <f>IF(G400&lt;&gt;0,H400/G400*100,"**.**")</f>
        <v>120</v>
      </c>
    </row>
    <row r="401" spans="1:10" s="19" customFormat="1" ht="12.75">
      <c r="A401" s="16"/>
      <c r="B401" s="16"/>
      <c r="C401" s="16" t="s">
        <v>418</v>
      </c>
      <c r="D401" s="16"/>
      <c r="E401" s="16" t="s">
        <v>419</v>
      </c>
      <c r="F401" s="17">
        <f>+F402</f>
        <v>8856</v>
      </c>
      <c r="G401" s="17">
        <f>+G402</f>
        <v>10000</v>
      </c>
      <c r="H401" s="17">
        <f>+H402</f>
        <v>12000</v>
      </c>
      <c r="I401" s="18">
        <f>IF(F401&lt;&gt;0,H401/F401*100,"**.**")</f>
        <v>135.50135501355015</v>
      </c>
      <c r="J401" s="18">
        <f>IF(G401&lt;&gt;0,H401/G401*100,"**.**")</f>
        <v>120</v>
      </c>
    </row>
    <row r="402" spans="1:10" s="22" customFormat="1" ht="12.75">
      <c r="A402" s="20"/>
      <c r="B402" s="20"/>
      <c r="C402" s="20"/>
      <c r="D402" s="20" t="s">
        <v>107</v>
      </c>
      <c r="E402" s="20" t="s">
        <v>108</v>
      </c>
      <c r="F402" s="21">
        <v>8856</v>
      </c>
      <c r="G402" s="21">
        <v>10000</v>
      </c>
      <c r="H402" s="21">
        <v>12000</v>
      </c>
      <c r="I402" s="23">
        <f>IF(F402&lt;&gt;0,H402/F402*100,"**.**")</f>
        <v>135.50135501355015</v>
      </c>
      <c r="J402" s="23">
        <f>IF(G402&lt;&gt;0,H402/G402*100,"**.**")</f>
        <v>120</v>
      </c>
    </row>
    <row r="403" spans="1:10" s="15" customFormat="1" ht="15.75">
      <c r="A403" s="12"/>
      <c r="B403" s="12" t="s">
        <v>364</v>
      </c>
      <c r="C403" s="12"/>
      <c r="D403" s="12"/>
      <c r="E403" s="12" t="s">
        <v>365</v>
      </c>
      <c r="F403" s="13">
        <f>+F404</f>
        <v>18242</v>
      </c>
      <c r="G403" s="13">
        <f>+G404</f>
        <v>17778</v>
      </c>
      <c r="H403" s="13">
        <f>+H404</f>
        <v>81500</v>
      </c>
      <c r="I403" s="14">
        <f>IF(F403&lt;&gt;0,H403/F403*100,"**.**")</f>
        <v>446.77118736980594</v>
      </c>
      <c r="J403" s="14">
        <f>IF(G403&lt;&gt;0,H403/G403*100,"**.**")</f>
        <v>458.43176960287997</v>
      </c>
    </row>
    <row r="404" spans="1:10" s="19" customFormat="1" ht="12.75">
      <c r="A404" s="16"/>
      <c r="B404" s="16"/>
      <c r="C404" s="16" t="s">
        <v>420</v>
      </c>
      <c r="D404" s="16"/>
      <c r="E404" s="16" t="s">
        <v>421</v>
      </c>
      <c r="F404" s="17">
        <f>+F405+F406</f>
        <v>18242</v>
      </c>
      <c r="G404" s="17">
        <f>+G405+G406</f>
        <v>17778</v>
      </c>
      <c r="H404" s="17">
        <f>+H405+H406</f>
        <v>81500</v>
      </c>
      <c r="I404" s="18">
        <f>IF(F404&lt;&gt;0,H404/F404*100,"**.**")</f>
        <v>446.77118736980594</v>
      </c>
      <c r="J404" s="18">
        <f>IF(G404&lt;&gt;0,H404/G404*100,"**.**")</f>
        <v>458.43176960287997</v>
      </c>
    </row>
    <row r="405" spans="1:10" s="22" customFormat="1" ht="12.75">
      <c r="A405" s="20"/>
      <c r="B405" s="20"/>
      <c r="C405" s="20"/>
      <c r="D405" s="20" t="s">
        <v>39</v>
      </c>
      <c r="E405" s="20" t="s">
        <v>40</v>
      </c>
      <c r="F405" s="21">
        <v>13780</v>
      </c>
      <c r="G405" s="21">
        <v>13000</v>
      </c>
      <c r="H405" s="21">
        <v>13500</v>
      </c>
      <c r="I405" s="23">
        <f>IF(F405&lt;&gt;0,H405/F405*100,"**.**")</f>
        <v>97.96806966618288</v>
      </c>
      <c r="J405" s="23">
        <f>IF(G405&lt;&gt;0,H405/G405*100,"**.**")</f>
        <v>103.84615384615385</v>
      </c>
    </row>
    <row r="406" spans="1:10" s="22" customFormat="1" ht="12.75">
      <c r="A406" s="20"/>
      <c r="B406" s="20"/>
      <c r="C406" s="20"/>
      <c r="D406" s="20" t="s">
        <v>107</v>
      </c>
      <c r="E406" s="20" t="s">
        <v>108</v>
      </c>
      <c r="F406" s="21">
        <v>4462</v>
      </c>
      <c r="G406" s="21">
        <v>4778</v>
      </c>
      <c r="H406" s="21">
        <v>68000</v>
      </c>
      <c r="I406" s="23">
        <f>IF(F406&lt;&gt;0,H406/F406*100,"**.**")</f>
        <v>1523.980277902286</v>
      </c>
      <c r="J406" s="23">
        <f>IF(G406&lt;&gt;0,H406/G406*100,"**.**")</f>
        <v>1423.1896190874843</v>
      </c>
    </row>
    <row r="407" spans="1:10" s="15" customFormat="1" ht="15.75">
      <c r="A407" s="12"/>
      <c r="B407" s="12" t="s">
        <v>269</v>
      </c>
      <c r="C407" s="12"/>
      <c r="D407" s="12"/>
      <c r="E407" s="12" t="s">
        <v>270</v>
      </c>
      <c r="F407" s="13">
        <f>+F408</f>
        <v>24714</v>
      </c>
      <c r="G407" s="13">
        <f>+G408</f>
        <v>23741</v>
      </c>
      <c r="H407" s="13">
        <f>+H408</f>
        <v>53030</v>
      </c>
      <c r="I407" s="14">
        <f>IF(F407&lt;&gt;0,H407/F407*100,"**.**")</f>
        <v>214.5747349680343</v>
      </c>
      <c r="J407" s="14">
        <f>IF(G407&lt;&gt;0,H407/G407*100,"**.**")</f>
        <v>223.3688555663199</v>
      </c>
    </row>
    <row r="408" spans="1:10" s="19" customFormat="1" ht="12.75">
      <c r="A408" s="16"/>
      <c r="B408" s="16"/>
      <c r="C408" s="16" t="s">
        <v>422</v>
      </c>
      <c r="D408" s="16"/>
      <c r="E408" s="16" t="s">
        <v>423</v>
      </c>
      <c r="F408" s="17">
        <f>+F409+F410+F411+F412</f>
        <v>24714</v>
      </c>
      <c r="G408" s="17">
        <f>+G409+G410+G411+G412</f>
        <v>23741</v>
      </c>
      <c r="H408" s="17">
        <f>+H409+H410+H411+H412</f>
        <v>53030</v>
      </c>
      <c r="I408" s="18">
        <f>IF(F408&lt;&gt;0,H408/F408*100,"**.**")</f>
        <v>214.5747349680343</v>
      </c>
      <c r="J408" s="18">
        <f>IF(G408&lt;&gt;0,H408/G408*100,"**.**")</f>
        <v>223.3688555663199</v>
      </c>
    </row>
    <row r="409" spans="1:10" s="22" customFormat="1" ht="12.75">
      <c r="A409" s="20"/>
      <c r="B409" s="20"/>
      <c r="C409" s="20"/>
      <c r="D409" s="20" t="s">
        <v>21</v>
      </c>
      <c r="E409" s="20" t="s">
        <v>22</v>
      </c>
      <c r="F409" s="21">
        <v>0</v>
      </c>
      <c r="G409" s="21">
        <v>0</v>
      </c>
      <c r="H409" s="21">
        <v>200</v>
      </c>
      <c r="I409" s="23" t="str">
        <f>IF(F409&lt;&gt;0,H409/F409*100,"**.**")</f>
        <v>**.**</v>
      </c>
      <c r="J409" s="23" t="str">
        <f>IF(G409&lt;&gt;0,H409/G409*100,"**.**")</f>
        <v>**.**</v>
      </c>
    </row>
    <row r="410" spans="1:10" s="22" customFormat="1" ht="12.75">
      <c r="A410" s="20"/>
      <c r="B410" s="20"/>
      <c r="C410" s="20"/>
      <c r="D410" s="20" t="s">
        <v>39</v>
      </c>
      <c r="E410" s="20" t="s">
        <v>40</v>
      </c>
      <c r="F410" s="21">
        <v>10119</v>
      </c>
      <c r="G410" s="21">
        <v>17271</v>
      </c>
      <c r="H410" s="21">
        <v>19330</v>
      </c>
      <c r="I410" s="23">
        <f>IF(F410&lt;&gt;0,H410/F410*100,"**.**")</f>
        <v>191.02678130250024</v>
      </c>
      <c r="J410" s="23">
        <f>IF(G410&lt;&gt;0,H410/G410*100,"**.**")</f>
        <v>111.92171848763823</v>
      </c>
    </row>
    <row r="411" spans="1:10" s="22" customFormat="1" ht="12.75">
      <c r="A411" s="20"/>
      <c r="B411" s="20"/>
      <c r="C411" s="20"/>
      <c r="D411" s="20" t="s">
        <v>107</v>
      </c>
      <c r="E411" s="20" t="s">
        <v>108</v>
      </c>
      <c r="F411" s="21">
        <v>13991</v>
      </c>
      <c r="G411" s="21">
        <v>6470</v>
      </c>
      <c r="H411" s="21">
        <v>33500</v>
      </c>
      <c r="I411" s="23">
        <f>IF(F411&lt;&gt;0,H411/F411*100,"**.**")</f>
        <v>239.43963976842255</v>
      </c>
      <c r="J411" s="23">
        <f>IF(G411&lt;&gt;0,H411/G411*100,"**.**")</f>
        <v>517.774343122102</v>
      </c>
    </row>
    <row r="412" spans="1:10" s="22" customFormat="1" ht="12.75">
      <c r="A412" s="20"/>
      <c r="B412" s="20"/>
      <c r="C412" s="20"/>
      <c r="D412" s="20" t="s">
        <v>25</v>
      </c>
      <c r="E412" s="20" t="s">
        <v>26</v>
      </c>
      <c r="F412" s="21">
        <v>604</v>
      </c>
      <c r="G412" s="21">
        <v>0</v>
      </c>
      <c r="H412" s="21">
        <v>0</v>
      </c>
      <c r="I412" s="23">
        <f>IF(F412&lt;&gt;0,H412/F412*100,"**.**")</f>
        <v>0</v>
      </c>
      <c r="J412" s="23" t="str">
        <f>IF(G412&lt;&gt;0,H412/G412*100,"**.**")</f>
        <v>**.**</v>
      </c>
    </row>
    <row r="413" spans="1:10" s="11" customFormat="1" ht="18.75">
      <c r="A413" s="8" t="s">
        <v>424</v>
      </c>
      <c r="B413" s="8"/>
      <c r="C413" s="8"/>
      <c r="D413" s="8"/>
      <c r="E413" s="8" t="s">
        <v>425</v>
      </c>
      <c r="F413" s="9">
        <f>+F414+F419+F422</f>
        <v>9839</v>
      </c>
      <c r="G413" s="9">
        <f>+G414+G419+G422</f>
        <v>14764</v>
      </c>
      <c r="H413" s="9">
        <f>+H414+H419+H422</f>
        <v>15225</v>
      </c>
      <c r="I413" s="10">
        <f>IF(F413&lt;&gt;0,H413/F413*100,"**.**")</f>
        <v>154.74133550157535</v>
      </c>
      <c r="J413" s="10">
        <f>IF(G413&lt;&gt;0,H413/G413*100,"**.**")</f>
        <v>103.12246003793011</v>
      </c>
    </row>
    <row r="414" spans="1:10" s="15" customFormat="1" ht="15.75">
      <c r="A414" s="12"/>
      <c r="B414" s="12" t="s">
        <v>93</v>
      </c>
      <c r="C414" s="12"/>
      <c r="D414" s="12"/>
      <c r="E414" s="12" t="s">
        <v>94</v>
      </c>
      <c r="F414" s="13">
        <f>+F415</f>
        <v>1812</v>
      </c>
      <c r="G414" s="13">
        <f>+G415</f>
        <v>1030</v>
      </c>
      <c r="H414" s="13">
        <f>+H415</f>
        <v>1225</v>
      </c>
      <c r="I414" s="14">
        <f>IF(F414&lt;&gt;0,H414/F414*100,"**.**")</f>
        <v>67.60485651214128</v>
      </c>
      <c r="J414" s="14">
        <f>IF(G414&lt;&gt;0,H414/G414*100,"**.**")</f>
        <v>118.93203883495144</v>
      </c>
    </row>
    <row r="415" spans="1:10" s="19" customFormat="1" ht="12.75">
      <c r="A415" s="16"/>
      <c r="B415" s="16"/>
      <c r="C415" s="16" t="s">
        <v>426</v>
      </c>
      <c r="D415" s="16"/>
      <c r="E415" s="16" t="s">
        <v>427</v>
      </c>
      <c r="F415" s="17">
        <f>+F416+F417+F418</f>
        <v>1812</v>
      </c>
      <c r="G415" s="17">
        <f>+G416+G417+G418</f>
        <v>1030</v>
      </c>
      <c r="H415" s="17">
        <f>+H416+H417+H418</f>
        <v>1225</v>
      </c>
      <c r="I415" s="18">
        <f>IF(F415&lt;&gt;0,H415/F415*100,"**.**")</f>
        <v>67.60485651214128</v>
      </c>
      <c r="J415" s="18">
        <f>IF(G415&lt;&gt;0,H415/G415*100,"**.**")</f>
        <v>118.93203883495144</v>
      </c>
    </row>
    <row r="416" spans="1:10" s="22" customFormat="1" ht="12.75">
      <c r="A416" s="20"/>
      <c r="B416" s="20"/>
      <c r="C416" s="20"/>
      <c r="D416" s="20" t="s">
        <v>21</v>
      </c>
      <c r="E416" s="20" t="s">
        <v>22</v>
      </c>
      <c r="F416" s="21">
        <v>1201</v>
      </c>
      <c r="G416" s="21">
        <v>404</v>
      </c>
      <c r="H416" s="21">
        <v>450</v>
      </c>
      <c r="I416" s="23">
        <f>IF(F416&lt;&gt;0,H416/F416*100,"**.**")</f>
        <v>37.468776019983345</v>
      </c>
      <c r="J416" s="23">
        <f>IF(G416&lt;&gt;0,H416/G416*100,"**.**")</f>
        <v>111.38613861386139</v>
      </c>
    </row>
    <row r="417" spans="1:10" s="22" customFormat="1" ht="12.75">
      <c r="A417" s="20"/>
      <c r="B417" s="20"/>
      <c r="C417" s="20"/>
      <c r="D417" s="20" t="s">
        <v>39</v>
      </c>
      <c r="E417" s="20" t="s">
        <v>40</v>
      </c>
      <c r="F417" s="21">
        <v>142</v>
      </c>
      <c r="G417" s="21">
        <v>0</v>
      </c>
      <c r="H417" s="21">
        <v>0</v>
      </c>
      <c r="I417" s="23">
        <f>IF(F417&lt;&gt;0,H417/F417*100,"**.**")</f>
        <v>0</v>
      </c>
      <c r="J417" s="23" t="str">
        <f>IF(G417&lt;&gt;0,H417/G417*100,"**.**")</f>
        <v>**.**</v>
      </c>
    </row>
    <row r="418" spans="1:10" s="22" customFormat="1" ht="12.75">
      <c r="A418" s="20"/>
      <c r="B418" s="20"/>
      <c r="C418" s="20"/>
      <c r="D418" s="20" t="s">
        <v>23</v>
      </c>
      <c r="E418" s="20" t="s">
        <v>24</v>
      </c>
      <c r="F418" s="21">
        <v>469</v>
      </c>
      <c r="G418" s="21">
        <v>626</v>
      </c>
      <c r="H418" s="21">
        <v>775</v>
      </c>
      <c r="I418" s="23">
        <f>IF(F418&lt;&gt;0,H418/F418*100,"**.**")</f>
        <v>165.24520255863538</v>
      </c>
      <c r="J418" s="23">
        <f>IF(G418&lt;&gt;0,H418/G418*100,"**.**")</f>
        <v>123.80191693290735</v>
      </c>
    </row>
    <row r="419" spans="1:10" s="15" customFormat="1" ht="15.75">
      <c r="A419" s="12"/>
      <c r="B419" s="12" t="s">
        <v>155</v>
      </c>
      <c r="C419" s="12"/>
      <c r="D419" s="12"/>
      <c r="E419" s="12" t="s">
        <v>156</v>
      </c>
      <c r="F419" s="13">
        <f>+F420</f>
        <v>5151</v>
      </c>
      <c r="G419" s="13">
        <f>+G420</f>
        <v>6976</v>
      </c>
      <c r="H419" s="13">
        <f>+H420</f>
        <v>7000</v>
      </c>
      <c r="I419" s="14">
        <f>IF(F419&lt;&gt;0,H419/F419*100,"**.**")</f>
        <v>135.89594253543</v>
      </c>
      <c r="J419" s="14">
        <f>IF(G419&lt;&gt;0,H419/G419*100,"**.**")</f>
        <v>100.3440366972477</v>
      </c>
    </row>
    <row r="420" spans="1:10" s="19" customFormat="1" ht="12.75">
      <c r="A420" s="16"/>
      <c r="B420" s="16"/>
      <c r="C420" s="16" t="s">
        <v>428</v>
      </c>
      <c r="D420" s="16"/>
      <c r="E420" s="16" t="s">
        <v>429</v>
      </c>
      <c r="F420" s="17">
        <f>+F421</f>
        <v>5151</v>
      </c>
      <c r="G420" s="17">
        <f>+G421</f>
        <v>6976</v>
      </c>
      <c r="H420" s="17">
        <f>+H421</f>
        <v>7000</v>
      </c>
      <c r="I420" s="18">
        <f>IF(F420&lt;&gt;0,H420/F420*100,"**.**")</f>
        <v>135.89594253543</v>
      </c>
      <c r="J420" s="18">
        <f>IF(G420&lt;&gt;0,H420/G420*100,"**.**")</f>
        <v>100.3440366972477</v>
      </c>
    </row>
    <row r="421" spans="1:10" s="22" customFormat="1" ht="12.75">
      <c r="A421" s="20"/>
      <c r="B421" s="20"/>
      <c r="C421" s="20"/>
      <c r="D421" s="20" t="s">
        <v>107</v>
      </c>
      <c r="E421" s="20" t="s">
        <v>108</v>
      </c>
      <c r="F421" s="21">
        <v>5151</v>
      </c>
      <c r="G421" s="21">
        <v>6976</v>
      </c>
      <c r="H421" s="21">
        <v>7000</v>
      </c>
      <c r="I421" s="23">
        <f>IF(F421&lt;&gt;0,H421/F421*100,"**.**")</f>
        <v>135.89594253543</v>
      </c>
      <c r="J421" s="23">
        <f>IF(G421&lt;&gt;0,H421/G421*100,"**.**")</f>
        <v>100.3440366972477</v>
      </c>
    </row>
    <row r="422" spans="1:10" s="15" customFormat="1" ht="15.75">
      <c r="A422" s="12"/>
      <c r="B422" s="12" t="s">
        <v>364</v>
      </c>
      <c r="C422" s="12"/>
      <c r="D422" s="12"/>
      <c r="E422" s="12" t="s">
        <v>365</v>
      </c>
      <c r="F422" s="13">
        <f>+F423</f>
        <v>2876</v>
      </c>
      <c r="G422" s="13">
        <f>+G423</f>
        <v>6758</v>
      </c>
      <c r="H422" s="13">
        <f>+H423</f>
        <v>7000</v>
      </c>
      <c r="I422" s="14">
        <f>IF(F422&lt;&gt;0,H422/F422*100,"**.**")</f>
        <v>243.39360222531292</v>
      </c>
      <c r="J422" s="14">
        <f>IF(G422&lt;&gt;0,H422/G422*100,"**.**")</f>
        <v>103.58094110683633</v>
      </c>
    </row>
    <row r="423" spans="1:10" s="19" customFormat="1" ht="12.75">
      <c r="A423" s="16"/>
      <c r="B423" s="16"/>
      <c r="C423" s="16" t="s">
        <v>430</v>
      </c>
      <c r="D423" s="16"/>
      <c r="E423" s="16" t="s">
        <v>431</v>
      </c>
      <c r="F423" s="17">
        <f>+F424+F425</f>
        <v>2876</v>
      </c>
      <c r="G423" s="17">
        <f>+G424+G425</f>
        <v>6758</v>
      </c>
      <c r="H423" s="17">
        <f>+H424+H425</f>
        <v>7000</v>
      </c>
      <c r="I423" s="18">
        <f>IF(F423&lt;&gt;0,H423/F423*100,"**.**")</f>
        <v>243.39360222531292</v>
      </c>
      <c r="J423" s="18">
        <f>IF(G423&lt;&gt;0,H423/G423*100,"**.**")</f>
        <v>103.58094110683633</v>
      </c>
    </row>
    <row r="424" spans="1:10" s="22" customFormat="1" ht="12.75">
      <c r="A424" s="20"/>
      <c r="B424" s="20"/>
      <c r="C424" s="20"/>
      <c r="D424" s="20" t="s">
        <v>39</v>
      </c>
      <c r="E424" s="20" t="s">
        <v>40</v>
      </c>
      <c r="F424" s="21">
        <v>2741</v>
      </c>
      <c r="G424" s="21">
        <v>2683</v>
      </c>
      <c r="H424" s="21">
        <v>3000</v>
      </c>
      <c r="I424" s="23">
        <f>IF(F424&lt;&gt;0,H424/F424*100,"**.**")</f>
        <v>109.44910616563297</v>
      </c>
      <c r="J424" s="23">
        <f>IF(G424&lt;&gt;0,H424/G424*100,"**.**")</f>
        <v>111.81513231457323</v>
      </c>
    </row>
    <row r="425" spans="1:10" s="22" customFormat="1" ht="12.75">
      <c r="A425" s="20"/>
      <c r="B425" s="20"/>
      <c r="C425" s="20"/>
      <c r="D425" s="20" t="s">
        <v>107</v>
      </c>
      <c r="E425" s="20" t="s">
        <v>108</v>
      </c>
      <c r="F425" s="21">
        <v>135</v>
      </c>
      <c r="G425" s="21">
        <v>4075</v>
      </c>
      <c r="H425" s="21">
        <v>4000</v>
      </c>
      <c r="I425" s="23">
        <f>IF(F425&lt;&gt;0,H425/F425*100,"**.**")</f>
        <v>2962.962962962963</v>
      </c>
      <c r="J425" s="23">
        <f>IF(G425&lt;&gt;0,H425/G425*100,"**.**")</f>
        <v>98.15950920245399</v>
      </c>
    </row>
    <row r="426" spans="1:10" s="11" customFormat="1" ht="18.75">
      <c r="A426" s="8" t="s">
        <v>432</v>
      </c>
      <c r="B426" s="8"/>
      <c r="C426" s="8"/>
      <c r="D426" s="8"/>
      <c r="E426" s="8" t="s">
        <v>433</v>
      </c>
      <c r="F426" s="9">
        <f>+F427+F432+F436</f>
        <v>10781</v>
      </c>
      <c r="G426" s="9">
        <f>+G427+G432+G436</f>
        <v>9962</v>
      </c>
      <c r="H426" s="9">
        <f>+H427+H432+H436</f>
        <v>12225</v>
      </c>
      <c r="I426" s="10">
        <f>IF(F426&lt;&gt;0,H426/F426*100,"**.**")</f>
        <v>113.39393377237732</v>
      </c>
      <c r="J426" s="10">
        <f>IF(G426&lt;&gt;0,H426/G426*100,"**.**")</f>
        <v>122.71632202369003</v>
      </c>
    </row>
    <row r="427" spans="1:10" s="15" customFormat="1" ht="15.75">
      <c r="A427" s="12"/>
      <c r="B427" s="12" t="s">
        <v>93</v>
      </c>
      <c r="C427" s="12"/>
      <c r="D427" s="12"/>
      <c r="E427" s="12" t="s">
        <v>94</v>
      </c>
      <c r="F427" s="13">
        <f>+F428</f>
        <v>1178</v>
      </c>
      <c r="G427" s="13">
        <f>+G428</f>
        <v>1305</v>
      </c>
      <c r="H427" s="13">
        <f>+H428</f>
        <v>1625</v>
      </c>
      <c r="I427" s="14">
        <f>IF(F427&lt;&gt;0,H427/F427*100,"**.**")</f>
        <v>137.94567062818336</v>
      </c>
      <c r="J427" s="14">
        <f>IF(G427&lt;&gt;0,H427/G427*100,"**.**")</f>
        <v>124.52107279693487</v>
      </c>
    </row>
    <row r="428" spans="1:10" s="19" customFormat="1" ht="12.75">
      <c r="A428" s="16"/>
      <c r="B428" s="16"/>
      <c r="C428" s="16" t="s">
        <v>434</v>
      </c>
      <c r="D428" s="16"/>
      <c r="E428" s="16" t="s">
        <v>435</v>
      </c>
      <c r="F428" s="17">
        <f>+F429+F430+F431</f>
        <v>1178</v>
      </c>
      <c r="G428" s="17">
        <f>+G429+G430+G431</f>
        <v>1305</v>
      </c>
      <c r="H428" s="17">
        <f>+H429+H430+H431</f>
        <v>1625</v>
      </c>
      <c r="I428" s="18">
        <f>IF(F428&lt;&gt;0,H428/F428*100,"**.**")</f>
        <v>137.94567062818336</v>
      </c>
      <c r="J428" s="18">
        <f>IF(G428&lt;&gt;0,H428/G428*100,"**.**")</f>
        <v>124.52107279693487</v>
      </c>
    </row>
    <row r="429" spans="1:10" s="22" customFormat="1" ht="12.75">
      <c r="A429" s="20"/>
      <c r="B429" s="20"/>
      <c r="C429" s="20"/>
      <c r="D429" s="20" t="s">
        <v>21</v>
      </c>
      <c r="E429" s="20" t="s">
        <v>22</v>
      </c>
      <c r="F429" s="21">
        <v>379</v>
      </c>
      <c r="G429" s="21">
        <v>559</v>
      </c>
      <c r="H429" s="21">
        <v>700</v>
      </c>
      <c r="I429" s="23">
        <f>IF(F429&lt;&gt;0,H429/F429*100,"**.**")</f>
        <v>184.69656992084433</v>
      </c>
      <c r="J429" s="23">
        <f>IF(G429&lt;&gt;0,H429/G429*100,"**.**")</f>
        <v>125.22361359570662</v>
      </c>
    </row>
    <row r="430" spans="1:10" s="22" customFormat="1" ht="12.75">
      <c r="A430" s="20"/>
      <c r="B430" s="20"/>
      <c r="C430" s="20"/>
      <c r="D430" s="20" t="s">
        <v>39</v>
      </c>
      <c r="E430" s="20" t="s">
        <v>40</v>
      </c>
      <c r="F430" s="21">
        <v>330</v>
      </c>
      <c r="G430" s="21">
        <v>120</v>
      </c>
      <c r="H430" s="21">
        <v>150</v>
      </c>
      <c r="I430" s="23">
        <f>IF(F430&lt;&gt;0,H430/F430*100,"**.**")</f>
        <v>45.45454545454545</v>
      </c>
      <c r="J430" s="23">
        <f>IF(G430&lt;&gt;0,H430/G430*100,"**.**")</f>
        <v>125</v>
      </c>
    </row>
    <row r="431" spans="1:10" s="22" customFormat="1" ht="12.75">
      <c r="A431" s="20"/>
      <c r="B431" s="20"/>
      <c r="C431" s="20"/>
      <c r="D431" s="20" t="s">
        <v>23</v>
      </c>
      <c r="E431" s="20" t="s">
        <v>24</v>
      </c>
      <c r="F431" s="21">
        <v>469</v>
      </c>
      <c r="G431" s="21">
        <v>626</v>
      </c>
      <c r="H431" s="21">
        <v>775</v>
      </c>
      <c r="I431" s="23">
        <f>IF(F431&lt;&gt;0,H431/F431*100,"**.**")</f>
        <v>165.24520255863538</v>
      </c>
      <c r="J431" s="23">
        <f>IF(G431&lt;&gt;0,H431/G431*100,"**.**")</f>
        <v>123.80191693290735</v>
      </c>
    </row>
    <row r="432" spans="1:10" s="15" customFormat="1" ht="15.75">
      <c r="A432" s="12"/>
      <c r="B432" s="12" t="s">
        <v>155</v>
      </c>
      <c r="C432" s="12"/>
      <c r="D432" s="12"/>
      <c r="E432" s="12" t="s">
        <v>156</v>
      </c>
      <c r="F432" s="13">
        <f>+F433</f>
        <v>5967</v>
      </c>
      <c r="G432" s="13">
        <f>+G433</f>
        <v>5838</v>
      </c>
      <c r="H432" s="13">
        <f>+H433</f>
        <v>6200</v>
      </c>
      <c r="I432" s="14">
        <f>IF(F432&lt;&gt;0,H432/F432*100,"**.**")</f>
        <v>103.90480978716272</v>
      </c>
      <c r="J432" s="14">
        <f>IF(G432&lt;&gt;0,H432/G432*100,"**.**")</f>
        <v>106.20075368276807</v>
      </c>
    </row>
    <row r="433" spans="1:10" s="19" customFormat="1" ht="12.75">
      <c r="A433" s="16"/>
      <c r="B433" s="16"/>
      <c r="C433" s="16" t="s">
        <v>436</v>
      </c>
      <c r="D433" s="16"/>
      <c r="E433" s="16" t="s">
        <v>437</v>
      </c>
      <c r="F433" s="17">
        <f>+F434+F435</f>
        <v>5967</v>
      </c>
      <c r="G433" s="17">
        <f>+G434+G435</f>
        <v>5838</v>
      </c>
      <c r="H433" s="17">
        <f>+H434+H435</f>
        <v>6200</v>
      </c>
      <c r="I433" s="18">
        <f>IF(F433&lt;&gt;0,H433/F433*100,"**.**")</f>
        <v>103.90480978716272</v>
      </c>
      <c r="J433" s="18">
        <f>IF(G433&lt;&gt;0,H433/G433*100,"**.**")</f>
        <v>106.20075368276807</v>
      </c>
    </row>
    <row r="434" spans="1:10" s="22" customFormat="1" ht="12.75">
      <c r="A434" s="20"/>
      <c r="B434" s="20"/>
      <c r="C434" s="20"/>
      <c r="D434" s="20" t="s">
        <v>39</v>
      </c>
      <c r="E434" s="20" t="s">
        <v>40</v>
      </c>
      <c r="F434" s="21">
        <v>243</v>
      </c>
      <c r="G434" s="21">
        <v>982</v>
      </c>
      <c r="H434" s="21">
        <v>1200</v>
      </c>
      <c r="I434" s="23">
        <f>IF(F434&lt;&gt;0,H434/F434*100,"**.**")</f>
        <v>493.82716049382714</v>
      </c>
      <c r="J434" s="23">
        <f>IF(G434&lt;&gt;0,H434/G434*100,"**.**")</f>
        <v>122.19959266802445</v>
      </c>
    </row>
    <row r="435" spans="1:10" s="22" customFormat="1" ht="12.75">
      <c r="A435" s="20"/>
      <c r="B435" s="20"/>
      <c r="C435" s="20"/>
      <c r="D435" s="20" t="s">
        <v>107</v>
      </c>
      <c r="E435" s="20" t="s">
        <v>108</v>
      </c>
      <c r="F435" s="21">
        <v>5724</v>
      </c>
      <c r="G435" s="21">
        <v>4856</v>
      </c>
      <c r="H435" s="21">
        <v>5000</v>
      </c>
      <c r="I435" s="23">
        <f>IF(F435&lt;&gt;0,H435/F435*100,"**.**")</f>
        <v>87.35150244584207</v>
      </c>
      <c r="J435" s="23">
        <f>IF(G435&lt;&gt;0,H435/G435*100,"**.**")</f>
        <v>102.9654036243822</v>
      </c>
    </row>
    <row r="436" spans="1:10" s="15" customFormat="1" ht="15.75">
      <c r="A436" s="12"/>
      <c r="B436" s="12" t="s">
        <v>364</v>
      </c>
      <c r="C436" s="12"/>
      <c r="D436" s="12"/>
      <c r="E436" s="12" t="s">
        <v>365</v>
      </c>
      <c r="F436" s="13">
        <f>+F437</f>
        <v>3636</v>
      </c>
      <c r="G436" s="13">
        <f>+G437</f>
        <v>2819</v>
      </c>
      <c r="H436" s="13">
        <f>+H437</f>
        <v>4400</v>
      </c>
      <c r="I436" s="14">
        <f>IF(F436&lt;&gt;0,H436/F436*100,"**.**")</f>
        <v>121.012101210121</v>
      </c>
      <c r="J436" s="14">
        <f>IF(G436&lt;&gt;0,H436/G436*100,"**.**")</f>
        <v>156.08371763036536</v>
      </c>
    </row>
    <row r="437" spans="1:10" s="19" customFormat="1" ht="12.75">
      <c r="A437" s="16"/>
      <c r="B437" s="16"/>
      <c r="C437" s="16" t="s">
        <v>438</v>
      </c>
      <c r="D437" s="16"/>
      <c r="E437" s="16" t="s">
        <v>439</v>
      </c>
      <c r="F437" s="17">
        <f>+F438+F439</f>
        <v>3636</v>
      </c>
      <c r="G437" s="17">
        <f>+G438+G439</f>
        <v>2819</v>
      </c>
      <c r="H437" s="17">
        <f>+H438+H439</f>
        <v>4400</v>
      </c>
      <c r="I437" s="18">
        <f>IF(F437&lt;&gt;0,H437/F437*100,"**.**")</f>
        <v>121.012101210121</v>
      </c>
      <c r="J437" s="18">
        <f>IF(G437&lt;&gt;0,H437/G437*100,"**.**")</f>
        <v>156.08371763036536</v>
      </c>
    </row>
    <row r="438" spans="1:10" s="22" customFormat="1" ht="12.75">
      <c r="A438" s="20"/>
      <c r="B438" s="20"/>
      <c r="C438" s="20"/>
      <c r="D438" s="20" t="s">
        <v>39</v>
      </c>
      <c r="E438" s="20" t="s">
        <v>40</v>
      </c>
      <c r="F438" s="21">
        <v>2502</v>
      </c>
      <c r="G438" s="21">
        <v>2100</v>
      </c>
      <c r="H438" s="21">
        <v>2400</v>
      </c>
      <c r="I438" s="23">
        <f>IF(F438&lt;&gt;0,H438/F438*100,"**.**")</f>
        <v>95.92326139088729</v>
      </c>
      <c r="J438" s="23">
        <f>IF(G438&lt;&gt;0,H438/G438*100,"**.**")</f>
        <v>114.28571428571428</v>
      </c>
    </row>
    <row r="439" spans="1:10" s="22" customFormat="1" ht="12.75">
      <c r="A439" s="20"/>
      <c r="B439" s="20"/>
      <c r="C439" s="20"/>
      <c r="D439" s="20" t="s">
        <v>107</v>
      </c>
      <c r="E439" s="20" t="s">
        <v>108</v>
      </c>
      <c r="F439" s="21">
        <v>1134</v>
      </c>
      <c r="G439" s="21">
        <v>719</v>
      </c>
      <c r="H439" s="21">
        <v>2000</v>
      </c>
      <c r="I439" s="23">
        <f>IF(F439&lt;&gt;0,H439/F439*100,"**.**")</f>
        <v>176.3668430335097</v>
      </c>
      <c r="J439" s="23">
        <f>IF(G439&lt;&gt;0,H439/G439*100,"**.**")</f>
        <v>278.1641168289291</v>
      </c>
    </row>
    <row r="440" spans="1:9" s="22" customFormat="1" ht="12.75">
      <c r="A440" s="20"/>
      <c r="B440" s="20"/>
      <c r="C440" s="20"/>
      <c r="D440" s="20"/>
      <c r="E440" s="20"/>
      <c r="F440" s="21"/>
      <c r="G440" s="21"/>
      <c r="H440" s="21"/>
      <c r="I440" s="21"/>
    </row>
    <row r="441" spans="1:10" ht="18.75">
      <c r="A441" s="24"/>
      <c r="B441" s="24"/>
      <c r="C441" s="24"/>
      <c r="D441" s="24"/>
      <c r="E441" s="24"/>
      <c r="F441" s="25">
        <f>+F3+F23+F27+F49+F298+F315+F335+F348+F362+F375+F394+F413+F426</f>
        <v>6120061</v>
      </c>
      <c r="G441" s="25">
        <f>+G3+G23+G27+G49+G298+G315+G335+G348+G362+G375+G394+G413+G426</f>
        <v>5944893</v>
      </c>
      <c r="H441" s="25">
        <f>+H3+H23+H27+H49+H298+H315+H335+H348+H362+H375+H394+H413+H426</f>
        <v>8186937</v>
      </c>
      <c r="I441" s="26">
        <f>IF(F441&lt;&gt;0,H441/F441*100,"**.**")</f>
        <v>133.77214704232523</v>
      </c>
      <c r="J441" s="26">
        <f>IF(G441&lt;&gt;0,H441/G441*100,"**.**")</f>
        <v>137.71378223291825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Anica Brezar</cp:lastModifiedBy>
  <dcterms:created xsi:type="dcterms:W3CDTF">2010-12-15T06:03:02Z</dcterms:created>
  <dcterms:modified xsi:type="dcterms:W3CDTF">2010-12-15T06:04:37Z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