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895" windowHeight="6960" tabRatio="857" activeTab="0"/>
  </bookViews>
  <sheets>
    <sheet name="Proračun 2003" sheetId="1" r:id="rId1"/>
  </sheets>
  <externalReferences>
    <externalReference r:id="rId4"/>
  </externalReferences>
  <definedNames>
    <definedName name="CESTNO_GOSPODARSTVO">#REF!</definedName>
    <definedName name="DRUGE_JAVNE_POTREBE">#REF!</definedName>
    <definedName name="IZOBRAŽEVANJE">#REF!</definedName>
    <definedName name="KAPITALNE_INVESTICIJE">#REF!</definedName>
    <definedName name="KMETIJSTVO">#REF!</definedName>
    <definedName name="KOMUNALNO_GOSPODARSTVO">#REF!</definedName>
    <definedName name="KULTURA">#REF!</definedName>
    <definedName name="OTROŠKO_VARSTVO">#REF!</definedName>
    <definedName name="PLAČILA_OBRESTI">#REF!</definedName>
    <definedName name="SOCIALNO_VARSTVO">#REF!</definedName>
    <definedName name="SREDSTVA_ZA_DELO_OBČINSKIH_ORGANOV">#REF!</definedName>
    <definedName name="STANOVANJSKO_GOSPODARSTVO">#REF!</definedName>
    <definedName name="ŠPORT">#REF!</definedName>
    <definedName name="_xlnm.Print_Titles" localSheetId="0">'Proračun 2003'!$5:$5</definedName>
    <definedName name="TURIZEM_IN_DROBNO_GOSPODARSTVO">#REF!</definedName>
    <definedName name="UREJANJE_PROSTORA">#REF!</definedName>
    <definedName name="VARSTVO_OKOLJA">#REF!</definedName>
    <definedName name="VARSTVO_PRED_NARAVN._IN_DRUGIMI_NESREČAMI">#REF!</definedName>
    <definedName name="ZDRAVSTVO">#REF!</definedName>
    <definedName name="ZNANOS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<sst xmlns="http://schemas.openxmlformats.org/spreadsheetml/2006/main" count="296" uniqueCount="163">
  <si>
    <t>I.</t>
  </si>
  <si>
    <t>II.</t>
  </si>
  <si>
    <t>III.</t>
  </si>
  <si>
    <t>IV.</t>
  </si>
  <si>
    <t>OPIS</t>
  </si>
  <si>
    <t>A. BILANCA PRIHODKOV IN ODHODKOV</t>
  </si>
  <si>
    <t>TEKOČI PRIHODKI (70+71)</t>
  </si>
  <si>
    <t>DAVKI NA DOHODEK IN DOBIČEK</t>
  </si>
  <si>
    <t>DAVKI NA PREMOŽENJE</t>
  </si>
  <si>
    <t>DOMAČI DAVKI NA BLAGO IN STORITVE</t>
  </si>
  <si>
    <t>TAKSE IN PRISTOJBINE</t>
  </si>
  <si>
    <t>PRIHODKI OD PRODAJE BLAGA IN STORITEV</t>
  </si>
  <si>
    <t>DRUGI NEDAVČNI PRIHODKI</t>
  </si>
  <si>
    <t>PRIHODKI OD PRODAJE OSNOVNIH SREDSTEV</t>
  </si>
  <si>
    <t>PREJETE DONACIJE IZ TUJINE</t>
  </si>
  <si>
    <t>TRANSFERNI PRIHODKI IZ DRUGIH JAVNOFINANČNIH INSTITUCIJ</t>
  </si>
  <si>
    <t>KONTO</t>
  </si>
  <si>
    <t xml:space="preserve"> </t>
  </si>
  <si>
    <t>S K U P A J    P R I H O D K I (70+71+72+73+74)</t>
  </si>
  <si>
    <t xml:space="preserve">   </t>
  </si>
  <si>
    <t xml:space="preserve">DAVČNI PRIHODKI   (700+703+704+706)     </t>
  </si>
  <si>
    <t>DRUGI DAVKI</t>
  </si>
  <si>
    <t>NEDAVČNI  PRIHODKI (710+711+712+713+714)</t>
  </si>
  <si>
    <t xml:space="preserve">UDELEŽBA NA DOBIČKU IN DOHODKI OD PREMOŽENJA </t>
  </si>
  <si>
    <t xml:space="preserve">DENARNE KAZNI </t>
  </si>
  <si>
    <t xml:space="preserve">  </t>
  </si>
  <si>
    <t>KAPITALSKI PRIHODKI (720+721+722)</t>
  </si>
  <si>
    <t>PRIHODKI OD PRODAJE ZALOG</t>
  </si>
  <si>
    <t>PRIHODKI OD PRODAJE ZEMLJIŠČ IN NEMATERIALNEGA  PREMOŽENJA</t>
  </si>
  <si>
    <t>PREJETE DONACIJE (730+731)</t>
  </si>
  <si>
    <t xml:space="preserve">PREJETE DONACIJE IZ DOMAČIH VIROV </t>
  </si>
  <si>
    <t>Prejete donacije od domačih pravnih oseb za investicije</t>
  </si>
  <si>
    <t xml:space="preserve">TRANSFERNI PRIHODKI    </t>
  </si>
  <si>
    <t>S K U P A J    O D H O D K I  (40+41+42+43)</t>
  </si>
  <si>
    <t>TEKOČI ODHODKI  (400+401+402+403+409)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</si>
  <si>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</si>
  <si>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</si>
  <si>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</si>
  <si>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</si>
  <si>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SREDSTVA, IZLOČENA V REZERVE</t>
  </si>
  <si>
    <t>TEKOČI TRANSFERI (410+411+412+413)</t>
  </si>
  <si>
    <t>SUBVENCIJE</t>
  </si>
  <si>
    <t>TRANSFERI POSAMEZNIKOM IN GOSPODINJSTVOM</t>
  </si>
  <si>
    <t>TRANSFERI NEPROFITNIM ORGANIZAC. IN USTANOVAM</t>
  </si>
  <si>
    <t xml:space="preserve">DRUGI TEKOČI DOMAČI TRANSFERI </t>
  </si>
  <si>
    <t xml:space="preserve">    </t>
  </si>
  <si>
    <t>INVESTICIJSKI ODHODKI (420)</t>
  </si>
  <si>
    <t>NAKUP IN GRADNJA OSNOVNIH SREDSTEV</t>
  </si>
  <si>
    <t>INVESTICIJSKI TRANSFERI (430)</t>
  </si>
  <si>
    <t xml:space="preserve">INVESTICIJSKI TRANSFERI </t>
  </si>
  <si>
    <t>B.   RAČUN FINANČNIH TERJATEV IN NALOŽB</t>
  </si>
  <si>
    <t>PREJETA VRAČILA DANIH POSOJIL IN PRODAJA KAPITALSKIH DELEŽEV (750+751)</t>
  </si>
  <si>
    <t xml:space="preserve">PREJETA VRAČILA DANIH POSOJIL </t>
  </si>
  <si>
    <t xml:space="preserve">PRODAJA KAPITALSKIH DELEŽEV </t>
  </si>
  <si>
    <t>44</t>
  </si>
  <si>
    <t>V.</t>
  </si>
  <si>
    <t>DANA POSOJILA IN POVEČANJE KAPITALSKIH DELEŽEV  (440+441)</t>
  </si>
  <si>
    <t>DANA POSOJILA</t>
  </si>
  <si>
    <t xml:space="preserve">POVEČANJE KAPITALSKIH DELEŽEV </t>
  </si>
  <si>
    <t>VI.</t>
  </si>
  <si>
    <t>PREJETA MINUS DANA POSOJILA   IN SPREMEMBE KAPITALSKIH DELEŽEV                 (IV. - V.)</t>
  </si>
  <si>
    <t>VII.</t>
  </si>
  <si>
    <t>SKUPNI PRESEŽEK (PRIMANJKLJAJ)             PRIHODKI MINUS ODHODKI TER                                   SALDO PREJETIH IN DANIH POSOJIL                           (I. + IV.) - (II. + V.)</t>
  </si>
  <si>
    <t>C.   R A Č U N    F I N A N C I R A N J A</t>
  </si>
  <si>
    <t>VIII.</t>
  </si>
  <si>
    <t>ZADOLŽEVANJE  (500)</t>
  </si>
  <si>
    <t>DOMAČE ZADOLŽEVANJE</t>
  </si>
  <si>
    <t>IX.</t>
  </si>
  <si>
    <t>ODPLAČILA  DOLGA  (550)</t>
  </si>
  <si>
    <t xml:space="preserve">ODPLAČILA DOMAČEGA DOLGA </t>
  </si>
  <si>
    <t>X.</t>
  </si>
  <si>
    <t>NETO ZADOLŽEVANJE  (VIII.-IX.)</t>
  </si>
  <si>
    <t>XI.</t>
  </si>
  <si>
    <t>POVEČANJE (ZMANJŠANJE)  SREDSTEV NA RAČUNIH                                                                  (III.+VI.+X) = (I.+IV.+VIII.) - (II.+V.+IX.)</t>
  </si>
  <si>
    <t>PRORAČUNSKI PRESEŽEK (PRIMANJKLJAJ)
(I. - II.)
(SKUPAJ PRIHODKI MINUS SKUPAJ ODHODKI)</t>
  </si>
  <si>
    <t>INVESTICIJSKI TRANSFERI PRAVNIM IN FIZIČNIM OSEBAM,
KI NISO PRORAČUNSKI UPORABNIKI</t>
  </si>
  <si>
    <t>INVESTICIJSKI TRANSFERI PRORAČUNSKIM UPORABNIKOM</t>
  </si>
  <si>
    <t>PREJETA SR.IZ DRŽ.PRORAČUNA IZ SREDSTEV PRORAČ.EU</t>
  </si>
  <si>
    <t>Realizacija 2004    [1]</t>
  </si>
  <si>
    <t>Ocena real. 2005 (31.12)    [2]</t>
  </si>
  <si>
    <t>Proračun 2005    [3]</t>
  </si>
  <si>
    <t>Proračun 2006    [4]</t>
  </si>
  <si>
    <t>Indeks 4:3</t>
  </si>
  <si>
    <t>Indeks 4:2</t>
  </si>
  <si>
    <t>Indeks 4:1</t>
  </si>
  <si>
    <t>NAJETI KREDITI PRI POSLOVNIH BANKAH</t>
  </si>
  <si>
    <t>DOHODNINA</t>
  </si>
  <si>
    <t>DAVKI NA NEPREMIČNINE</t>
  </si>
  <si>
    <t>DAVKI NA PREMIČNINE</t>
  </si>
  <si>
    <t>DAVKI NA DEDIŠČINE IN DARILA</t>
  </si>
  <si>
    <t>DAVKI NA PROMET NEPREMIČNIN IN NA FINANČNO PREMOŽENJE</t>
  </si>
  <si>
    <t>DAVKI NA POSEBNE STORITVE</t>
  </si>
  <si>
    <t>DRUGI DAVKI NA UPORABO BLAGA IN STORITEV</t>
  </si>
  <si>
    <t>PRIHODKI OD UDELEŽBE NA DOBIČKU IN DIVIDEND TER PRESEŽKOV</t>
  </si>
  <si>
    <t>PRIHODKI OD OBRESTI</t>
  </si>
  <si>
    <t>PRIHODKI OD PREMOŽENJA</t>
  </si>
  <si>
    <t>UPRAVNE TAKSE IN PRISTOJBINE</t>
  </si>
  <si>
    <t>DENARNE KAZNI</t>
  </si>
  <si>
    <t>PRIHODKI OD PRODAJE ZGRADB IN PROSTOROV</t>
  </si>
  <si>
    <t>PRIHODKI OD PRODAJE PREVOZNIH SREDSTEV</t>
  </si>
  <si>
    <t>PRIHODKI OD PRODAJE OPREME</t>
  </si>
  <si>
    <t>PRIHODKI OD PRODAJE KMETIJSKIH ZEMLJIŠČ IN GOZDOV</t>
  </si>
  <si>
    <t>PRIHODKI OD PRODAJE STAVBNIH ZEMLJIŠČ</t>
  </si>
  <si>
    <t>PREJETE DONACIJE IN DARILA OD DOMAČIH PRAVNIH OSEB</t>
  </si>
  <si>
    <t>PREJETE DONACIJE IN DARILA OD DOMAČIH FIZIČNIH OSEB</t>
  </si>
  <si>
    <t>PREJETE DONACIJE IN DARILA OD TUJIH NEVLADNIH ORGANIZACIJ IN</t>
  </si>
  <si>
    <t>PREJETE DONACIJE IZ TUJINE ZA INVESTICIJE</t>
  </si>
  <si>
    <t>PREJETA SREDSTVA IZ DRŽAVNEGA PRORAČUNA</t>
  </si>
  <si>
    <t>PREJETA SREDSTVA IZ JAVNIH SKLADOV</t>
  </si>
  <si>
    <t>DRUGA PREJETA SREDSTVA IZ DRŽAVNEGA PRORAČUNA IZ SREDSTEV</t>
  </si>
  <si>
    <t>PREJETA VRAČILA DANIH POSOJIL OD POSAMEZNIKOV IN ZASEBNIKOV</t>
  </si>
  <si>
    <t>SREDSTVA,PRIDOBLJENA S PRODAJO KAPITALSKIH DELEŽEV V FINANČ-</t>
  </si>
  <si>
    <t>SREDSTVA,PRIDOBLJENA S PRODAJO KAPITALSKIH DELEŽEV V PRIVAT-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</si>
  <si>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</si>
  <si>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</si>
  <si>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</si>
  <si>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</si>
  <si>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</si>
  <si>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DRUGI IZDATKI ZAPOSLENIM</t>
  </si>
  <si>
    <t>PRISPEVEK ZA POKOJNINSKO IN INVALIDSKO ZAVAROVANJE</t>
  </si>
  <si>
    <t>PRISPEVEK ZA ZDRAVSTVENO ZAVAROVANJE</t>
  </si>
  <si>
    <t>PRISPEVEK ZA ZAPOSLOVANJE</t>
  </si>
  <si>
    <t>PRISPEVEK ZA STARŠEVSKO VARSTVO</t>
  </si>
  <si>
    <t>PREMIJE KOLEKT.DOD.POK.ZAVAROVANJA, NA PODLAGI ZKDPZJU</t>
  </si>
  <si>
    <t>PISARNIŠKI IN SPLOŠNI MATERIAL IN STORITVE</t>
  </si>
  <si>
    <t>POSEBNI MATERIAL IN STORITVE</t>
  </si>
  <si>
    <t>ENERGIJA,VODA,KOMUNALNE STORITVE IN KOMUNIKACIJE</t>
  </si>
  <si>
    <t>PREVOZNI STROŠKI IN STORITVE</t>
  </si>
  <si>
    <t>IZDATKI ZA SLUŽBENA POTOVANJA</t>
  </si>
  <si>
    <t>TEKOČE VZDRŽEVANJE</t>
  </si>
  <si>
    <t>POSLOVNE NAJEMNINE IN ZAKUPNINE</t>
  </si>
  <si>
    <t>KAZNI IN ODŠKODNINE</t>
  </si>
  <si>
    <t>DAVEK NA IZPLAČANE PLAČE</t>
  </si>
  <si>
    <t>DRUGI OPERATIVNI ODHODKI</t>
  </si>
  <si>
    <t>PLAČILA OBRESTI OD KREDITOV-POSLOVNIM BANKAM</t>
  </si>
  <si>
    <t>SPLOŠNA PRORAČUNSKA REZERVACIJA</t>
  </si>
  <si>
    <t>PRORAČUNSKA REZERVA</t>
  </si>
  <si>
    <t>SUBVENCIJE PRIVATNIM PODJETJEM IN ZASEBNIKOM</t>
  </si>
  <si>
    <t>TRANSFERI VOJNIM INVALIDOM,VETERANOM IN ŽRTVAM VOJNEGA</t>
  </si>
  <si>
    <t>NADOMESTILA PLAČ</t>
  </si>
  <si>
    <t>DRUGI TRANSFERI POSAMEZNIKOM</t>
  </si>
  <si>
    <t>TEKOČI TRANSFERI NEPROFITNIM ORGANIZACIJAM IN USTANOVAM</t>
  </si>
  <si>
    <t>TEKOČI TRANSFERI DRUGIM RAVNEM DRŽAVE</t>
  </si>
  <si>
    <t>TEKOČI TRANSFERI V SKLADE SOCIALNEGA ZAVAROVANJA</t>
  </si>
  <si>
    <t>TEKOČI TRANSFERI V JAVNE SKLADE</t>
  </si>
  <si>
    <t>TEKOČI TRANSFERI V JAVNE ZAVODE IN DRUGE IZVAJALCE JAVNIH</t>
  </si>
  <si>
    <t>NAKUP ZGRADB IN PROSTOROV</t>
  </si>
  <si>
    <t>NAKUP PREVOZNIH SREDSTEV</t>
  </si>
  <si>
    <t>NAKUP OPREME</t>
  </si>
  <si>
    <t>NAKUP DRUGIH OSNOVNIH SREDSTEV</t>
  </si>
  <si>
    <t>NOVOGRADNJE,REKONSTRUKCIJE IN ADAPTACIJE</t>
  </si>
  <si>
    <t>INVESTICIJSKO VZDRŽEVANJE IN OBNOVE</t>
  </si>
  <si>
    <t>NAKUP ZEMLJIŠČ IN NARAVNIH BOGASTEV</t>
  </si>
  <si>
    <t>NAKUP NEMATERIALNEGA PREMOŽENJA</t>
  </si>
  <si>
    <t>ŠTUDIJE O IZVEDLJIVOSTI PROJEKTOV IN PROJEKTNA DOKUMENTACIJA</t>
  </si>
  <si>
    <t>INVESTICIJSKI TRANSFERI NEPROFITNIM ORGANIZACIJAM IN USTANOV</t>
  </si>
  <si>
    <t>INVESTICIJSKI TRANSFERI JAVNIM ZAVODOM</t>
  </si>
  <si>
    <t>ODPLAČILA KREDITOV POSLOVNIM BANKAM</t>
  </si>
  <si>
    <t/>
  </si>
  <si>
    <t>PRORAČUN OBČINE TRŽIČ ZA LETO 2006 - SPLOŠNI DEL</t>
  </si>
  <si>
    <t>Župan Občine Tržič</t>
  </si>
  <si>
    <t>Pavel Rupar</t>
  </si>
  <si>
    <t>Datum: 6.12.2005</t>
  </si>
</sst>
</file>

<file path=xl/styles.xml><?xml version="1.0" encoding="utf-8"?>
<styleSheet xmlns="http://schemas.openxmlformats.org/spreadsheetml/2006/main">
  <numFmts count="1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%"/>
    <numFmt numFmtId="165" formatCode="#,##0;[Red]#,##0"/>
    <numFmt numFmtId="166" formatCode="#,##0.0"/>
    <numFmt numFmtId="167" formatCode="&quot;True&quot;;&quot;True&quot;;&quot;False&quot;"/>
    <numFmt numFmtId="168" formatCode="&quot;On&quot;;&quot;On&quot;;&quot;Off&quot;"/>
  </numFmts>
  <fonts count="12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13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1"/>
      <name val="Times New Roman"/>
      <family val="1"/>
    </font>
    <font>
      <b/>
      <i/>
      <sz val="18"/>
      <name val="Times New Roman"/>
      <family val="1"/>
    </font>
    <font>
      <i/>
      <sz val="1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2" borderId="1" xfId="0" applyFont="1" applyFill="1" applyBorder="1" applyAlignment="1">
      <alignment horizontal="centerContinuous" vertical="center"/>
    </xf>
    <xf numFmtId="0" fontId="0" fillId="2" borderId="2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3" fontId="7" fillId="0" borderId="0" xfId="0" applyNumberFormat="1" applyFont="1" applyBorder="1" applyAlignment="1">
      <alignment horizontal="center" wrapText="1"/>
    </xf>
    <xf numFmtId="0" fontId="0" fillId="3" borderId="5" xfId="0" applyFont="1" applyFill="1" applyBorder="1" applyAlignment="1">
      <alignment vertical="center"/>
    </xf>
    <xf numFmtId="0" fontId="0" fillId="3" borderId="6" xfId="0" applyFont="1" applyFill="1" applyBorder="1" applyAlignment="1">
      <alignment wrapText="1"/>
    </xf>
    <xf numFmtId="0" fontId="0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/>
    </xf>
    <xf numFmtId="49" fontId="2" fillId="0" borderId="0" xfId="0" applyNumberFormat="1" applyFont="1" applyBorder="1" applyAlignment="1">
      <alignment vertical="center" wrapText="1"/>
    </xf>
    <xf numFmtId="0" fontId="6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3" fontId="4" fillId="0" borderId="9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0" fillId="0" borderId="9" xfId="0" applyNumberFormat="1" applyFont="1" applyBorder="1" applyAlignment="1" applyProtection="1">
      <alignment vertical="center"/>
      <protection locked="0"/>
    </xf>
    <xf numFmtId="3" fontId="5" fillId="0" borderId="9" xfId="0" applyNumberFormat="1" applyFont="1" applyBorder="1" applyAlignment="1" applyProtection="1">
      <alignment vertical="center"/>
      <protection locked="0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1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3" fontId="1" fillId="4" borderId="9" xfId="0" applyNumberFormat="1" applyFont="1" applyFill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2" fontId="4" fillId="0" borderId="9" xfId="0" applyNumberFormat="1" applyFont="1" applyBorder="1" applyAlignment="1">
      <alignment vertical="center"/>
    </xf>
    <xf numFmtId="2" fontId="1" fillId="4" borderId="9" xfId="0" applyNumberFormat="1" applyFont="1" applyFill="1" applyBorder="1" applyAlignment="1">
      <alignment vertical="center"/>
    </xf>
    <xf numFmtId="2" fontId="5" fillId="0" borderId="9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49" fontId="0" fillId="0" borderId="9" xfId="0" applyNumberFormat="1" applyFont="1" applyBorder="1" applyAlignment="1" applyProtection="1">
      <alignment vertical="center"/>
      <protection locked="0"/>
    </xf>
    <xf numFmtId="2" fontId="6" fillId="0" borderId="9" xfId="0" applyNumberFormat="1" applyFont="1" applyBorder="1" applyAlignment="1">
      <alignment vertical="center"/>
    </xf>
    <xf numFmtId="2" fontId="5" fillId="0" borderId="9" xfId="0" applyNumberFormat="1" applyFont="1" applyBorder="1" applyAlignment="1" applyProtection="1">
      <alignment vertical="center"/>
      <protection locked="0"/>
    </xf>
    <xf numFmtId="49" fontId="0" fillId="2" borderId="9" xfId="0" applyNumberFormat="1" applyFont="1" applyFill="1" applyBorder="1" applyAlignment="1">
      <alignment horizontal="centerContinuous" vertical="center"/>
    </xf>
    <xf numFmtId="49" fontId="1" fillId="4" borderId="9" xfId="0" applyNumberFormat="1" applyFont="1" applyFill="1" applyBorder="1" applyAlignment="1">
      <alignment vertical="center"/>
    </xf>
    <xf numFmtId="49" fontId="6" fillId="0" borderId="9" xfId="0" applyNumberFormat="1" applyFont="1" applyBorder="1" applyAlignment="1">
      <alignment vertical="center"/>
    </xf>
    <xf numFmtId="2" fontId="1" fillId="0" borderId="9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2" fillId="0" borderId="0" xfId="0" applyFont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eze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J156"/>
  <sheetViews>
    <sheetView tabSelected="1" view="pageBreakPreview" zoomScale="60" zoomScaleNormal="75" workbookViewId="0" topLeftCell="A106">
      <selection activeCell="E131" sqref="E131"/>
    </sheetView>
  </sheetViews>
  <sheetFormatPr defaultColWidth="9.00390625" defaultRowHeight="12.75" outlineLevelRow="1"/>
  <cols>
    <col min="1" max="1" width="9.625" style="0" customWidth="1"/>
    <col min="2" max="2" width="4.00390625" style="0" customWidth="1"/>
    <col min="3" max="3" width="65.25390625" style="0" customWidth="1"/>
    <col min="4" max="4" width="19.375" style="0" customWidth="1"/>
    <col min="5" max="5" width="19.00390625" style="0" customWidth="1"/>
    <col min="6" max="6" width="18.875" style="0" customWidth="1"/>
    <col min="7" max="7" width="19.125" style="0" customWidth="1"/>
    <col min="8" max="10" width="16.125" style="0" customWidth="1"/>
    <col min="11" max="16384" width="9.125" style="1" customWidth="1"/>
  </cols>
  <sheetData>
    <row r="1" spans="2:3" ht="19.5" customHeight="1">
      <c r="B1" s="64"/>
      <c r="C1" s="64"/>
    </row>
    <row r="2" spans="2:7" ht="19.5" customHeight="1">
      <c r="B2" s="65" t="s">
        <v>159</v>
      </c>
      <c r="C2" s="65"/>
      <c r="D2" s="66"/>
      <c r="E2" s="66"/>
      <c r="F2" s="66"/>
      <c r="G2" s="66"/>
    </row>
    <row r="3" spans="1:3" ht="14.25" customHeight="1">
      <c r="A3" s="1"/>
      <c r="B3" s="1"/>
      <c r="C3" s="12"/>
    </row>
    <row r="4" spans="1:10" ht="19.5" customHeight="1" thickBot="1">
      <c r="A4" s="1"/>
      <c r="B4" s="1"/>
      <c r="C4" s="12"/>
      <c r="D4" s="6"/>
      <c r="E4" s="6"/>
      <c r="F4" s="6"/>
      <c r="G4" s="6"/>
      <c r="H4" s="6"/>
      <c r="I4" s="6"/>
      <c r="J4" s="6"/>
    </row>
    <row r="5" spans="1:10" s="15" customFormat="1" ht="51" customHeight="1" thickBot="1">
      <c r="A5" s="7" t="s">
        <v>16</v>
      </c>
      <c r="B5" s="8"/>
      <c r="C5" s="9" t="s">
        <v>4</v>
      </c>
      <c r="D5" s="10" t="s">
        <v>78</v>
      </c>
      <c r="E5" s="10" t="s">
        <v>79</v>
      </c>
      <c r="F5" s="10" t="s">
        <v>80</v>
      </c>
      <c r="G5" s="10" t="s">
        <v>81</v>
      </c>
      <c r="H5" s="10" t="s">
        <v>82</v>
      </c>
      <c r="I5" s="10" t="s">
        <v>83</v>
      </c>
      <c r="J5" s="10" t="s">
        <v>84</v>
      </c>
    </row>
    <row r="6" spans="1:10" s="11" customFormat="1" ht="20.25" customHeight="1">
      <c r="A6" s="13" t="s">
        <v>5</v>
      </c>
      <c r="B6" s="4"/>
      <c r="C6" s="4"/>
      <c r="D6" s="5"/>
      <c r="E6" s="5"/>
      <c r="F6" s="5"/>
      <c r="G6" s="5"/>
      <c r="H6" s="5"/>
      <c r="I6" s="5"/>
      <c r="J6" s="5"/>
    </row>
    <row r="7" spans="1:10" ht="30" customHeight="1">
      <c r="A7" s="16" t="s">
        <v>17</v>
      </c>
      <c r="B7" s="17" t="s">
        <v>0</v>
      </c>
      <c r="C7" s="18" t="s">
        <v>18</v>
      </c>
      <c r="D7" s="19">
        <f>+D8+D34+D43+D51</f>
        <v>1846707006</v>
      </c>
      <c r="E7" s="19">
        <f>+E8+E34+E43+E51</f>
        <v>2280437733.9300003</v>
      </c>
      <c r="F7" s="19">
        <f>+F8+F34+F43+F51</f>
        <v>2492983127.92</v>
      </c>
      <c r="G7" s="19">
        <f>+G8+G34+G43+G51</f>
        <v>3025756454</v>
      </c>
      <c r="H7" s="48">
        <f aca="true" t="shared" si="0" ref="H7:H13">IF(F7&lt;&gt;0,G7/F7*100,)</f>
        <v>121.3709158362622</v>
      </c>
      <c r="I7" s="48">
        <f aca="true" t="shared" si="1" ref="I7:I13">IF(E7&lt;&gt;0,G7/E7*100,)</f>
        <v>132.68314275722634</v>
      </c>
      <c r="J7" s="48">
        <f aca="true" t="shared" si="2" ref="J7:J13">IF(D7&lt;&gt;0,G7/D7*100,)</f>
        <v>163.84604835359573</v>
      </c>
    </row>
    <row r="8" spans="1:10" ht="16.5">
      <c r="A8" s="16"/>
      <c r="B8" s="20" t="s">
        <v>19</v>
      </c>
      <c r="C8" s="17" t="s">
        <v>6</v>
      </c>
      <c r="D8" s="19">
        <f>+D9+D21</f>
        <v>1417806074</v>
      </c>
      <c r="E8" s="19">
        <f>+E9+E21</f>
        <v>1544480782.71</v>
      </c>
      <c r="F8" s="19">
        <f>+F9+F21</f>
        <v>1628668526</v>
      </c>
      <c r="G8" s="19">
        <f>+G9+G21</f>
        <v>1483997063</v>
      </c>
      <c r="H8" s="48">
        <f t="shared" si="0"/>
        <v>91.11719415642469</v>
      </c>
      <c r="I8" s="48">
        <f t="shared" si="1"/>
        <v>96.08388007237791</v>
      </c>
      <c r="J8" s="48">
        <f t="shared" si="2"/>
        <v>104.66855024913654</v>
      </c>
    </row>
    <row r="9" spans="1:10" ht="15.75">
      <c r="A9" s="36">
        <v>70</v>
      </c>
      <c r="B9" s="37"/>
      <c r="C9" s="37" t="s">
        <v>20</v>
      </c>
      <c r="D9" s="38">
        <f>D10+D12+D17+D20</f>
        <v>1258042974</v>
      </c>
      <c r="E9" s="38">
        <f>E10+E12+E17+E20</f>
        <v>1196984728.8899999</v>
      </c>
      <c r="F9" s="38">
        <f>F10+F12+F17+F20</f>
        <v>1213510300</v>
      </c>
      <c r="G9" s="38">
        <f>G10+G12+G17+G20</f>
        <v>1239003120</v>
      </c>
      <c r="H9" s="49">
        <f t="shared" si="0"/>
        <v>102.1007501955278</v>
      </c>
      <c r="I9" s="49">
        <f t="shared" si="1"/>
        <v>103.51035314786054</v>
      </c>
      <c r="J9" s="49">
        <f t="shared" si="2"/>
        <v>98.48654979253514</v>
      </c>
    </row>
    <row r="10" spans="1:10" ht="15.75" customHeight="1">
      <c r="A10" s="21">
        <v>700</v>
      </c>
      <c r="B10" s="22"/>
      <c r="C10" s="22" t="s">
        <v>7</v>
      </c>
      <c r="D10" s="23">
        <f>D11</f>
        <v>874896093</v>
      </c>
      <c r="E10" s="23">
        <f>E11</f>
        <v>871847000</v>
      </c>
      <c r="F10" s="23">
        <f>F11</f>
        <v>871847000</v>
      </c>
      <c r="G10" s="23">
        <f>G11</f>
        <v>891899481</v>
      </c>
      <c r="H10" s="50">
        <f t="shared" si="0"/>
        <v>102.3</v>
      </c>
      <c r="I10" s="50">
        <f t="shared" si="1"/>
        <v>102.3</v>
      </c>
      <c r="J10" s="50">
        <f t="shared" si="2"/>
        <v>101.94347513219493</v>
      </c>
    </row>
    <row r="11" spans="1:10" ht="15.75" customHeight="1" outlineLevel="1">
      <c r="A11" s="21">
        <v>7000</v>
      </c>
      <c r="B11" s="22"/>
      <c r="C11" s="22" t="s">
        <v>86</v>
      </c>
      <c r="D11" s="23">
        <v>874896093</v>
      </c>
      <c r="E11" s="23">
        <v>871847000</v>
      </c>
      <c r="F11" s="23">
        <v>871847000</v>
      </c>
      <c r="G11" s="23">
        <v>891899481</v>
      </c>
      <c r="H11" s="50">
        <f t="shared" si="0"/>
        <v>102.3</v>
      </c>
      <c r="I11" s="50">
        <f t="shared" si="1"/>
        <v>102.3</v>
      </c>
      <c r="J11" s="50">
        <f t="shared" si="2"/>
        <v>101.94347513219493</v>
      </c>
    </row>
    <row r="12" spans="1:10" ht="15">
      <c r="A12" s="21">
        <v>703</v>
      </c>
      <c r="B12" s="22"/>
      <c r="C12" s="22" t="s">
        <v>8</v>
      </c>
      <c r="D12" s="23">
        <f>D13+D14+D15+D16</f>
        <v>197311973</v>
      </c>
      <c r="E12" s="23">
        <f>E13+E14+E15+E16</f>
        <v>172384034.89</v>
      </c>
      <c r="F12" s="23">
        <f>F13+F14+F15+F16</f>
        <v>187392000</v>
      </c>
      <c r="G12" s="23">
        <f>G13+G14+G15+G16</f>
        <v>191702016</v>
      </c>
      <c r="H12" s="50">
        <f t="shared" si="0"/>
        <v>102.3</v>
      </c>
      <c r="I12" s="50">
        <f t="shared" si="1"/>
        <v>111.20636323562505</v>
      </c>
      <c r="J12" s="50">
        <f t="shared" si="2"/>
        <v>97.15680862407675</v>
      </c>
    </row>
    <row r="13" spans="1:10" ht="15" outlineLevel="1">
      <c r="A13" s="21">
        <v>7030</v>
      </c>
      <c r="B13" s="22"/>
      <c r="C13" s="22" t="s">
        <v>87</v>
      </c>
      <c r="D13" s="23">
        <v>123977848</v>
      </c>
      <c r="E13" s="23">
        <v>128260440</v>
      </c>
      <c r="F13" s="23">
        <v>144042000</v>
      </c>
      <c r="G13" s="23">
        <v>147354966</v>
      </c>
      <c r="H13" s="50">
        <f t="shared" si="0"/>
        <v>102.3</v>
      </c>
      <c r="I13" s="50">
        <f t="shared" si="1"/>
        <v>114.88730741918553</v>
      </c>
      <c r="J13" s="50">
        <f t="shared" si="2"/>
        <v>118.85588302839392</v>
      </c>
    </row>
    <row r="14" spans="1:10" ht="15" outlineLevel="1">
      <c r="A14" s="21">
        <v>7031</v>
      </c>
      <c r="B14" s="22"/>
      <c r="C14" s="22" t="s">
        <v>88</v>
      </c>
      <c r="D14" s="23">
        <v>21257</v>
      </c>
      <c r="E14" s="23">
        <v>60802.89</v>
      </c>
      <c r="F14" s="23">
        <v>0</v>
      </c>
      <c r="G14" s="23">
        <v>0</v>
      </c>
      <c r="H14" s="51" t="s">
        <v>158</v>
      </c>
      <c r="I14" s="51" t="s">
        <v>158</v>
      </c>
      <c r="J14" s="51" t="s">
        <v>158</v>
      </c>
    </row>
    <row r="15" spans="1:10" ht="15" outlineLevel="1">
      <c r="A15" s="21">
        <v>7032</v>
      </c>
      <c r="B15" s="22"/>
      <c r="C15" s="22" t="s">
        <v>89</v>
      </c>
      <c r="D15" s="23">
        <v>2832264</v>
      </c>
      <c r="E15" s="23">
        <v>3196792</v>
      </c>
      <c r="F15" s="23">
        <v>2484000</v>
      </c>
      <c r="G15" s="23">
        <v>2541132</v>
      </c>
      <c r="H15" s="50">
        <f>IF(F15&lt;&gt;0,G15/F15*100,)</f>
        <v>102.3</v>
      </c>
      <c r="I15" s="50">
        <f>IF(E15&lt;&gt;0,G15/E15*100,)</f>
        <v>79.49006378894842</v>
      </c>
      <c r="J15" s="50">
        <f>IF(D15&lt;&gt;0,G15/D15*100,)</f>
        <v>89.72087347789612</v>
      </c>
    </row>
    <row r="16" spans="1:10" ht="15" outlineLevel="1">
      <c r="A16" s="21">
        <v>7033</v>
      </c>
      <c r="B16" s="22"/>
      <c r="C16" s="22" t="s">
        <v>90</v>
      </c>
      <c r="D16" s="23">
        <v>70480604</v>
      </c>
      <c r="E16" s="23">
        <v>40866000</v>
      </c>
      <c r="F16" s="23">
        <v>40866000</v>
      </c>
      <c r="G16" s="23">
        <v>41805918</v>
      </c>
      <c r="H16" s="50">
        <f>IF(F16&lt;&gt;0,G16/F16*100,)</f>
        <v>102.3</v>
      </c>
      <c r="I16" s="50">
        <f>IF(E16&lt;&gt;0,G16/E16*100,)</f>
        <v>102.3</v>
      </c>
      <c r="J16" s="50">
        <f>IF(D16&lt;&gt;0,G16/D16*100,)</f>
        <v>59.31549338027807</v>
      </c>
    </row>
    <row r="17" spans="1:10" ht="15">
      <c r="A17" s="21">
        <v>704</v>
      </c>
      <c r="B17" s="22"/>
      <c r="C17" s="22" t="s">
        <v>9</v>
      </c>
      <c r="D17" s="23">
        <f>D18+D19</f>
        <v>185834908</v>
      </c>
      <c r="E17" s="23">
        <f>E18+E19</f>
        <v>152753694</v>
      </c>
      <c r="F17" s="23">
        <f>F18+F19</f>
        <v>154271300</v>
      </c>
      <c r="G17" s="23">
        <f>G18+G19</f>
        <v>155401623</v>
      </c>
      <c r="H17" s="50">
        <f>IF(F17&lt;&gt;0,G17/F17*100,)</f>
        <v>100.73268521105352</v>
      </c>
      <c r="I17" s="50">
        <f>IF(E17&lt;&gt;0,G17/E17*100,)</f>
        <v>101.7334631527798</v>
      </c>
      <c r="J17" s="50">
        <f>IF(D17&lt;&gt;0,G17/D17*100,)</f>
        <v>83.62348316173191</v>
      </c>
    </row>
    <row r="18" spans="1:10" ht="15" outlineLevel="1">
      <c r="A18" s="21">
        <v>7044</v>
      </c>
      <c r="B18" s="22"/>
      <c r="C18" s="22" t="s">
        <v>91</v>
      </c>
      <c r="D18" s="23">
        <v>20567530</v>
      </c>
      <c r="E18" s="23">
        <v>4279000</v>
      </c>
      <c r="F18" s="23">
        <v>6339000</v>
      </c>
      <c r="G18" s="23">
        <v>4377417</v>
      </c>
      <c r="H18" s="50">
        <f>IF(F18&lt;&gt;0,G18/F18*100,)</f>
        <v>69.05532418362517</v>
      </c>
      <c r="I18" s="50">
        <f>IF(E18&lt;&gt;0,G18/E18*100,)</f>
        <v>102.3</v>
      </c>
      <c r="J18" s="50">
        <f>IF(D18&lt;&gt;0,G18/D18*100,)</f>
        <v>21.28314386802888</v>
      </c>
    </row>
    <row r="19" spans="1:10" ht="15" outlineLevel="1">
      <c r="A19" s="21">
        <v>7047</v>
      </c>
      <c r="B19" s="22"/>
      <c r="C19" s="22" t="s">
        <v>92</v>
      </c>
      <c r="D19" s="23">
        <v>165267378</v>
      </c>
      <c r="E19" s="23">
        <v>148474694</v>
      </c>
      <c r="F19" s="23">
        <v>147932300</v>
      </c>
      <c r="G19" s="23">
        <v>151024206</v>
      </c>
      <c r="H19" s="50">
        <f>IF(F19&lt;&gt;0,G19/F19*100,)</f>
        <v>102.09008174685312</v>
      </c>
      <c r="I19" s="50">
        <f>IF(E19&lt;&gt;0,G19/E19*100,)</f>
        <v>101.71713571607025</v>
      </c>
      <c r="J19" s="50">
        <f>IF(D19&lt;&gt;0,G19/D19*100,)</f>
        <v>91.38174020041632</v>
      </c>
    </row>
    <row r="20" spans="1:10" ht="15">
      <c r="A20" s="21">
        <v>706</v>
      </c>
      <c r="B20" s="22"/>
      <c r="C20" s="22" t="s">
        <v>21</v>
      </c>
      <c r="D20" s="23"/>
      <c r="E20" s="23"/>
      <c r="F20" s="23"/>
      <c r="G20" s="23"/>
      <c r="H20" s="51" t="s">
        <v>158</v>
      </c>
      <c r="I20" s="51" t="s">
        <v>158</v>
      </c>
      <c r="J20" s="51" t="s">
        <v>158</v>
      </c>
    </row>
    <row r="21" spans="1:10" ht="15.75">
      <c r="A21" s="36">
        <v>71</v>
      </c>
      <c r="B21" s="37"/>
      <c r="C21" s="37" t="s">
        <v>22</v>
      </c>
      <c r="D21" s="38">
        <f>+D22+D26+D28+D30+D32</f>
        <v>159763100</v>
      </c>
      <c r="E21" s="38">
        <f>+E22+E26+E28+E30+E32</f>
        <v>347496053.82000005</v>
      </c>
      <c r="F21" s="38">
        <f>+F22+F26+F28+F30+F32</f>
        <v>415158226</v>
      </c>
      <c r="G21" s="38">
        <f>+G22+G26+G28+G30+G32</f>
        <v>244993943</v>
      </c>
      <c r="H21" s="49">
        <f aca="true" t="shared" si="3" ref="H21:H36">IF(F21&lt;&gt;0,G21/F21*100,)</f>
        <v>59.01218563353241</v>
      </c>
      <c r="I21" s="49">
        <f aca="true" t="shared" si="4" ref="I21:I36">IF(E21&lt;&gt;0,G21/E21*100,)</f>
        <v>70.5026547227799</v>
      </c>
      <c r="J21" s="49">
        <f aca="true" t="shared" si="5" ref="J21:J36">IF(D21&lt;&gt;0,G21/D21*100,)</f>
        <v>153.34826565082926</v>
      </c>
    </row>
    <row r="22" spans="1:10" ht="15">
      <c r="A22" s="21">
        <v>710</v>
      </c>
      <c r="B22" s="22"/>
      <c r="C22" s="22" t="s">
        <v>23</v>
      </c>
      <c r="D22" s="23">
        <f>D23+D24+D25</f>
        <v>108336032</v>
      </c>
      <c r="E22" s="23">
        <f>E23+E24+E25</f>
        <v>268679965.72</v>
      </c>
      <c r="F22" s="23">
        <f>F23+F24+F25</f>
        <v>109605519</v>
      </c>
      <c r="G22" s="23">
        <f>G23+G24+G25</f>
        <v>104677960</v>
      </c>
      <c r="H22" s="50">
        <f t="shared" si="3"/>
        <v>95.50427839313457</v>
      </c>
      <c r="I22" s="50">
        <f t="shared" si="4"/>
        <v>38.960091318862325</v>
      </c>
      <c r="J22" s="50">
        <f t="shared" si="5"/>
        <v>96.62340226749305</v>
      </c>
    </row>
    <row r="23" spans="1:10" ht="15" outlineLevel="1">
      <c r="A23" s="21">
        <v>7100</v>
      </c>
      <c r="B23" s="22"/>
      <c r="C23" s="22" t="s">
        <v>93</v>
      </c>
      <c r="D23" s="23">
        <v>18900</v>
      </c>
      <c r="E23" s="23">
        <v>197410</v>
      </c>
      <c r="F23" s="23">
        <v>30000</v>
      </c>
      <c r="G23" s="23">
        <v>200000</v>
      </c>
      <c r="H23" s="50">
        <f t="shared" si="3"/>
        <v>666.6666666666667</v>
      </c>
      <c r="I23" s="50">
        <f t="shared" si="4"/>
        <v>101.31199027404894</v>
      </c>
      <c r="J23" s="50">
        <f t="shared" si="5"/>
        <v>1058.2010582010582</v>
      </c>
    </row>
    <row r="24" spans="1:10" ht="15" outlineLevel="1">
      <c r="A24" s="21">
        <v>7102</v>
      </c>
      <c r="B24" s="22"/>
      <c r="C24" s="22" t="s">
        <v>94</v>
      </c>
      <c r="D24" s="23">
        <v>1911614</v>
      </c>
      <c r="E24" s="23">
        <v>172312891.94</v>
      </c>
      <c r="F24" s="23">
        <v>3074000</v>
      </c>
      <c r="G24" s="23">
        <v>3144702</v>
      </c>
      <c r="H24" s="50">
        <f t="shared" si="3"/>
        <v>102.3</v>
      </c>
      <c r="I24" s="50">
        <f t="shared" si="4"/>
        <v>1.8249951960036728</v>
      </c>
      <c r="J24" s="50">
        <f t="shared" si="5"/>
        <v>164.5050726768061</v>
      </c>
    </row>
    <row r="25" spans="1:10" ht="15" outlineLevel="1">
      <c r="A25" s="21">
        <v>7103</v>
      </c>
      <c r="B25" s="22"/>
      <c r="C25" s="22" t="s">
        <v>95</v>
      </c>
      <c r="D25" s="23">
        <v>106405518</v>
      </c>
      <c r="E25" s="23">
        <v>96169663.78</v>
      </c>
      <c r="F25" s="23">
        <v>106501519</v>
      </c>
      <c r="G25" s="23">
        <v>101333258</v>
      </c>
      <c r="H25" s="50">
        <f t="shared" si="3"/>
        <v>95.14724198440774</v>
      </c>
      <c r="I25" s="50">
        <f t="shared" si="4"/>
        <v>105.36925472861415</v>
      </c>
      <c r="J25" s="50">
        <f t="shared" si="5"/>
        <v>95.23308556234838</v>
      </c>
    </row>
    <row r="26" spans="1:10" ht="15">
      <c r="A26" s="21">
        <v>711</v>
      </c>
      <c r="B26" s="22"/>
      <c r="C26" s="22" t="s">
        <v>10</v>
      </c>
      <c r="D26" s="23">
        <f>D27</f>
        <v>6744884</v>
      </c>
      <c r="E26" s="23">
        <f>E27</f>
        <v>6000000</v>
      </c>
      <c r="F26" s="23">
        <f>F27</f>
        <v>8735000</v>
      </c>
      <c r="G26" s="23">
        <f>G27</f>
        <v>8935905</v>
      </c>
      <c r="H26" s="50">
        <f t="shared" si="3"/>
        <v>102.3</v>
      </c>
      <c r="I26" s="50">
        <f t="shared" si="4"/>
        <v>148.93175</v>
      </c>
      <c r="J26" s="50">
        <f t="shared" si="5"/>
        <v>132.48419098089752</v>
      </c>
    </row>
    <row r="27" spans="1:10" ht="15" outlineLevel="1">
      <c r="A27" s="21">
        <v>7111</v>
      </c>
      <c r="B27" s="22"/>
      <c r="C27" s="22" t="s">
        <v>96</v>
      </c>
      <c r="D27" s="23">
        <v>6744884</v>
      </c>
      <c r="E27" s="23">
        <v>6000000</v>
      </c>
      <c r="F27" s="23">
        <v>8735000</v>
      </c>
      <c r="G27" s="23">
        <v>8935905</v>
      </c>
      <c r="H27" s="50">
        <f t="shared" si="3"/>
        <v>102.3</v>
      </c>
      <c r="I27" s="50">
        <f t="shared" si="4"/>
        <v>148.93175</v>
      </c>
      <c r="J27" s="50">
        <f t="shared" si="5"/>
        <v>132.48419098089752</v>
      </c>
    </row>
    <row r="28" spans="1:10" ht="15">
      <c r="A28" s="21">
        <v>712</v>
      </c>
      <c r="B28" s="22"/>
      <c r="C28" s="22" t="s">
        <v>24</v>
      </c>
      <c r="D28" s="23">
        <f>D29</f>
        <v>5349174</v>
      </c>
      <c r="E28" s="23">
        <f>E29</f>
        <v>5357064.1</v>
      </c>
      <c r="F28" s="23">
        <f>F29</f>
        <v>3645340</v>
      </c>
      <c r="G28" s="23">
        <f>G29</f>
        <v>3729183</v>
      </c>
      <c r="H28" s="50">
        <f t="shared" si="3"/>
        <v>102.30000493781102</v>
      </c>
      <c r="I28" s="50">
        <f t="shared" si="4"/>
        <v>69.61243939567571</v>
      </c>
      <c r="J28" s="50">
        <f t="shared" si="5"/>
        <v>69.71511863326936</v>
      </c>
    </row>
    <row r="29" spans="1:10" ht="15" outlineLevel="1">
      <c r="A29" s="21">
        <v>7120</v>
      </c>
      <c r="B29" s="22"/>
      <c r="C29" s="22" t="s">
        <v>97</v>
      </c>
      <c r="D29" s="23">
        <v>5349174</v>
      </c>
      <c r="E29" s="23">
        <v>5357064.1</v>
      </c>
      <c r="F29" s="23">
        <v>3645340</v>
      </c>
      <c r="G29" s="23">
        <v>3729183</v>
      </c>
      <c r="H29" s="50">
        <f t="shared" si="3"/>
        <v>102.30000493781102</v>
      </c>
      <c r="I29" s="50">
        <f t="shared" si="4"/>
        <v>69.61243939567571</v>
      </c>
      <c r="J29" s="50">
        <f t="shared" si="5"/>
        <v>69.71511863326936</v>
      </c>
    </row>
    <row r="30" spans="1:10" ht="15">
      <c r="A30" s="21">
        <v>713</v>
      </c>
      <c r="B30" s="22"/>
      <c r="C30" s="22" t="s">
        <v>11</v>
      </c>
      <c r="D30" s="23">
        <f>D31</f>
        <v>5279377</v>
      </c>
      <c r="E30" s="23">
        <f>E31</f>
        <v>6309420</v>
      </c>
      <c r="F30" s="23">
        <f>F31</f>
        <v>6409420</v>
      </c>
      <c r="G30" s="23">
        <f>G31</f>
        <v>6500000</v>
      </c>
      <c r="H30" s="50">
        <f t="shared" si="3"/>
        <v>101.41323239856337</v>
      </c>
      <c r="I30" s="50">
        <f t="shared" si="4"/>
        <v>103.0205629043557</v>
      </c>
      <c r="J30" s="50">
        <f t="shared" si="5"/>
        <v>123.1205879027014</v>
      </c>
    </row>
    <row r="31" spans="1:10" ht="15" outlineLevel="1">
      <c r="A31" s="21">
        <v>7130</v>
      </c>
      <c r="B31" s="22"/>
      <c r="C31" s="22" t="s">
        <v>11</v>
      </c>
      <c r="D31" s="23">
        <v>5279377</v>
      </c>
      <c r="E31" s="23">
        <v>6309420</v>
      </c>
      <c r="F31" s="23">
        <v>6409420</v>
      </c>
      <c r="G31" s="23">
        <v>6500000</v>
      </c>
      <c r="H31" s="50">
        <f t="shared" si="3"/>
        <v>101.41323239856337</v>
      </c>
      <c r="I31" s="50">
        <f t="shared" si="4"/>
        <v>103.0205629043557</v>
      </c>
      <c r="J31" s="50">
        <f t="shared" si="5"/>
        <v>123.1205879027014</v>
      </c>
    </row>
    <row r="32" spans="1:10" ht="15">
      <c r="A32" s="21">
        <v>714</v>
      </c>
      <c r="B32" s="22"/>
      <c r="C32" s="22" t="s">
        <v>12</v>
      </c>
      <c r="D32" s="23">
        <f>D33</f>
        <v>34053633</v>
      </c>
      <c r="E32" s="23">
        <f>E33</f>
        <v>61149604</v>
      </c>
      <c r="F32" s="23">
        <f>F33</f>
        <v>286762947</v>
      </c>
      <c r="G32" s="23">
        <f>G33</f>
        <v>121150895</v>
      </c>
      <c r="H32" s="50">
        <f t="shared" si="3"/>
        <v>42.24775071794753</v>
      </c>
      <c r="I32" s="50">
        <f t="shared" si="4"/>
        <v>198.12212520624007</v>
      </c>
      <c r="J32" s="50">
        <f t="shared" si="5"/>
        <v>355.76496346219506</v>
      </c>
    </row>
    <row r="33" spans="1:10" ht="15" outlineLevel="1">
      <c r="A33" s="21">
        <v>7141</v>
      </c>
      <c r="B33" s="22"/>
      <c r="C33" s="22" t="s">
        <v>12</v>
      </c>
      <c r="D33" s="23">
        <v>34053633</v>
      </c>
      <c r="E33" s="23">
        <v>61149604</v>
      </c>
      <c r="F33" s="23">
        <v>286762947</v>
      </c>
      <c r="G33" s="23">
        <v>121150895</v>
      </c>
      <c r="H33" s="50">
        <f t="shared" si="3"/>
        <v>42.24775071794753</v>
      </c>
      <c r="I33" s="50">
        <f t="shared" si="4"/>
        <v>198.12212520624007</v>
      </c>
      <c r="J33" s="50">
        <f t="shared" si="5"/>
        <v>355.76496346219506</v>
      </c>
    </row>
    <row r="34" spans="1:10" ht="15.75">
      <c r="A34" s="36">
        <v>72</v>
      </c>
      <c r="B34" s="37" t="s">
        <v>25</v>
      </c>
      <c r="C34" s="37" t="s">
        <v>26</v>
      </c>
      <c r="D34" s="38">
        <f>+D35+D39+D40</f>
        <v>60708031</v>
      </c>
      <c r="E34" s="38">
        <f>+E35+E39+E40</f>
        <v>69896775.47</v>
      </c>
      <c r="F34" s="38">
        <f>+F35+F39+F40</f>
        <v>156722788</v>
      </c>
      <c r="G34" s="38">
        <f>+G35+G39+G40</f>
        <v>123524612</v>
      </c>
      <c r="H34" s="49">
        <f t="shared" si="3"/>
        <v>78.8172630007067</v>
      </c>
      <c r="I34" s="49">
        <f t="shared" si="4"/>
        <v>176.7243355210532</v>
      </c>
      <c r="J34" s="49">
        <f t="shared" si="5"/>
        <v>203.4732636938925</v>
      </c>
    </row>
    <row r="35" spans="1:10" ht="15">
      <c r="A35" s="21">
        <v>720</v>
      </c>
      <c r="B35" s="22"/>
      <c r="C35" s="22" t="s">
        <v>13</v>
      </c>
      <c r="D35" s="23">
        <f>D36+D37+D38</f>
        <v>59379060</v>
      </c>
      <c r="E35" s="23">
        <f>E36+E37+E38</f>
        <v>41997373.67</v>
      </c>
      <c r="F35" s="23">
        <f>F36+F37+F38</f>
        <v>120666388</v>
      </c>
      <c r="G35" s="23">
        <f>G36+G37+G38</f>
        <v>37328915</v>
      </c>
      <c r="H35" s="50">
        <f t="shared" si="3"/>
        <v>30.935636359646402</v>
      </c>
      <c r="I35" s="50">
        <f t="shared" si="4"/>
        <v>88.88392710772098</v>
      </c>
      <c r="J35" s="50">
        <f t="shared" si="5"/>
        <v>62.86545290545186</v>
      </c>
    </row>
    <row r="36" spans="1:10" ht="15" outlineLevel="1">
      <c r="A36" s="21">
        <v>7200</v>
      </c>
      <c r="B36" s="22"/>
      <c r="C36" s="22" t="s">
        <v>98</v>
      </c>
      <c r="D36" s="23">
        <v>59187393</v>
      </c>
      <c r="E36" s="23">
        <v>41965707</v>
      </c>
      <c r="F36" s="23">
        <v>120566388</v>
      </c>
      <c r="G36" s="23">
        <v>37228915</v>
      </c>
      <c r="H36" s="50">
        <f t="shared" si="3"/>
        <v>30.87835309456231</v>
      </c>
      <c r="I36" s="50">
        <f t="shared" si="4"/>
        <v>88.71270773538976</v>
      </c>
      <c r="J36" s="50">
        <f t="shared" si="5"/>
        <v>62.900075696863354</v>
      </c>
    </row>
    <row r="37" spans="1:10" ht="15" outlineLevel="1">
      <c r="A37" s="21">
        <v>7201</v>
      </c>
      <c r="B37" s="22"/>
      <c r="C37" s="22" t="s">
        <v>99</v>
      </c>
      <c r="D37" s="23">
        <v>150000</v>
      </c>
      <c r="E37" s="23">
        <v>0</v>
      </c>
      <c r="F37" s="23">
        <v>0</v>
      </c>
      <c r="G37" s="23">
        <v>0</v>
      </c>
      <c r="H37" s="51" t="s">
        <v>158</v>
      </c>
      <c r="I37" s="51" t="s">
        <v>158</v>
      </c>
      <c r="J37" s="51" t="s">
        <v>158</v>
      </c>
    </row>
    <row r="38" spans="1:10" ht="15" outlineLevel="1">
      <c r="A38" s="21">
        <v>7202</v>
      </c>
      <c r="B38" s="22"/>
      <c r="C38" s="22" t="s">
        <v>100</v>
      </c>
      <c r="D38" s="23">
        <v>41667</v>
      </c>
      <c r="E38" s="23">
        <v>31666.67</v>
      </c>
      <c r="F38" s="23">
        <v>100000</v>
      </c>
      <c r="G38" s="23">
        <v>100000</v>
      </c>
      <c r="H38" s="50">
        <f>IF(F38&lt;&gt;0,G38/F38*100,)</f>
        <v>100</v>
      </c>
      <c r="I38" s="50">
        <f>IF(E38&lt;&gt;0,G38/E38*100,)</f>
        <v>315.7894404432168</v>
      </c>
      <c r="J38" s="50">
        <f>IF(D38&lt;&gt;0,G38/D38*100,)</f>
        <v>239.99808001535988</v>
      </c>
    </row>
    <row r="39" spans="1:10" ht="15">
      <c r="A39" s="21">
        <v>721</v>
      </c>
      <c r="B39" s="22"/>
      <c r="C39" s="22" t="s">
        <v>27</v>
      </c>
      <c r="D39" s="23"/>
      <c r="E39" s="23"/>
      <c r="F39" s="23"/>
      <c r="G39" s="23"/>
      <c r="H39" s="51" t="s">
        <v>158</v>
      </c>
      <c r="I39" s="51" t="s">
        <v>158</v>
      </c>
      <c r="J39" s="51" t="s">
        <v>158</v>
      </c>
    </row>
    <row r="40" spans="1:10" ht="30">
      <c r="A40" s="21">
        <v>722</v>
      </c>
      <c r="B40" s="22"/>
      <c r="C40" s="26" t="s">
        <v>28</v>
      </c>
      <c r="D40" s="23">
        <f>D41+D42</f>
        <v>1328971</v>
      </c>
      <c r="E40" s="23">
        <f>E41+E42</f>
        <v>27899401.8</v>
      </c>
      <c r="F40" s="23">
        <f>F41+F42</f>
        <v>36056400</v>
      </c>
      <c r="G40" s="23">
        <f>G41+G42</f>
        <v>86195697</v>
      </c>
      <c r="H40" s="50">
        <f>IF(F40&lt;&gt;0,G40/F40*100,)</f>
        <v>239.05796751755582</v>
      </c>
      <c r="I40" s="50">
        <f>IF(E40&lt;&gt;0,G40/E40*100,)</f>
        <v>308.95177472944954</v>
      </c>
      <c r="J40" s="50">
        <f>IF(D40&lt;&gt;0,G40/D40*100,)</f>
        <v>6485.897510178928</v>
      </c>
    </row>
    <row r="41" spans="1:10" ht="15" outlineLevel="1">
      <c r="A41" s="21">
        <v>7220</v>
      </c>
      <c r="B41" s="22"/>
      <c r="C41" s="26" t="s">
        <v>101</v>
      </c>
      <c r="D41" s="23">
        <v>327422</v>
      </c>
      <c r="E41" s="23">
        <v>5000000</v>
      </c>
      <c r="F41" s="23">
        <v>6056400</v>
      </c>
      <c r="G41" s="23">
        <v>6195697</v>
      </c>
      <c r="H41" s="50">
        <f>IF(F41&lt;&gt;0,G41/F41*100,)</f>
        <v>102.29999669770822</v>
      </c>
      <c r="I41" s="50">
        <f>IF(E41&lt;&gt;0,G41/E41*100,)</f>
        <v>123.91394</v>
      </c>
      <c r="J41" s="50">
        <f>IF(D41&lt;&gt;0,G41/D41*100,)</f>
        <v>1892.2665550879294</v>
      </c>
    </row>
    <row r="42" spans="1:10" ht="15" outlineLevel="1">
      <c r="A42" s="21">
        <v>7221</v>
      </c>
      <c r="B42" s="22"/>
      <c r="C42" s="26" t="s">
        <v>102</v>
      </c>
      <c r="D42" s="23">
        <v>1001549</v>
      </c>
      <c r="E42" s="23">
        <v>22899401.8</v>
      </c>
      <c r="F42" s="23">
        <v>30000000</v>
      </c>
      <c r="G42" s="23">
        <v>80000000</v>
      </c>
      <c r="H42" s="50">
        <f>IF(F42&lt;&gt;0,G42/F42*100,)</f>
        <v>266.66666666666663</v>
      </c>
      <c r="I42" s="50">
        <f>IF(E42&lt;&gt;0,G42/E42*100,)</f>
        <v>349.3541040884308</v>
      </c>
      <c r="J42" s="50">
        <f>IF(D42&lt;&gt;0,G42/D42*100,)</f>
        <v>7987.627165520608</v>
      </c>
    </row>
    <row r="43" spans="1:10" ht="15.75">
      <c r="A43" s="36">
        <v>73</v>
      </c>
      <c r="B43" s="37" t="s">
        <v>19</v>
      </c>
      <c r="C43" s="37" t="s">
        <v>29</v>
      </c>
      <c r="D43" s="38">
        <f>+D44+D48</f>
        <v>2249283</v>
      </c>
      <c r="E43" s="38">
        <f>+E44+E48</f>
        <v>1175.75</v>
      </c>
      <c r="F43" s="38">
        <f>+F44+F48</f>
        <v>69400000</v>
      </c>
      <c r="G43" s="38">
        <f>+G44+G48</f>
        <v>54000000</v>
      </c>
      <c r="H43" s="49">
        <f>IF(F43&lt;&gt;0,G43/F43*100,)</f>
        <v>77.80979827089337</v>
      </c>
      <c r="I43" s="49">
        <f>IF(E43&lt;&gt;0,G43/E43*100,)</f>
        <v>4592813.098022539</v>
      </c>
      <c r="J43" s="49">
        <f>IF(D43&lt;&gt;0,G43/D43*100,)</f>
        <v>2400.7650437939556</v>
      </c>
    </row>
    <row r="44" spans="1:10" ht="15">
      <c r="A44" s="21">
        <v>730</v>
      </c>
      <c r="B44" s="22"/>
      <c r="C44" s="22" t="s">
        <v>30</v>
      </c>
      <c r="D44" s="23">
        <f>D45+D46</f>
        <v>1625000</v>
      </c>
      <c r="E44" s="23">
        <f>E45+E46</f>
        <v>1175.75</v>
      </c>
      <c r="F44" s="23">
        <f>F45+F46</f>
        <v>19800000</v>
      </c>
      <c r="G44" s="23">
        <f>G45+G46</f>
        <v>0</v>
      </c>
      <c r="H44" s="51" t="s">
        <v>158</v>
      </c>
      <c r="I44" s="51" t="s">
        <v>158</v>
      </c>
      <c r="J44" s="51" t="s">
        <v>158</v>
      </c>
    </row>
    <row r="45" spans="1:10" ht="15" outlineLevel="1">
      <c r="A45" s="21">
        <v>7300</v>
      </c>
      <c r="B45" s="22"/>
      <c r="C45" s="22" t="s">
        <v>103</v>
      </c>
      <c r="D45" s="23">
        <v>1625000</v>
      </c>
      <c r="E45" s="23">
        <v>1175.75</v>
      </c>
      <c r="F45" s="23">
        <v>0</v>
      </c>
      <c r="G45" s="23">
        <v>0</v>
      </c>
      <c r="H45" s="51" t="s">
        <v>158</v>
      </c>
      <c r="I45" s="51" t="s">
        <v>158</v>
      </c>
      <c r="J45" s="51" t="s">
        <v>158</v>
      </c>
    </row>
    <row r="46" spans="1:10" ht="15" outlineLevel="1">
      <c r="A46" s="21">
        <v>7301</v>
      </c>
      <c r="B46" s="22"/>
      <c r="C46" s="22" t="s">
        <v>104</v>
      </c>
      <c r="D46" s="23">
        <v>0</v>
      </c>
      <c r="E46" s="23">
        <v>0</v>
      </c>
      <c r="F46" s="23">
        <v>19800000</v>
      </c>
      <c r="G46" s="23">
        <v>0</v>
      </c>
      <c r="H46" s="51" t="s">
        <v>158</v>
      </c>
      <c r="I46" s="51" t="s">
        <v>158</v>
      </c>
      <c r="J46" s="51" t="s">
        <v>158</v>
      </c>
    </row>
    <row r="47" spans="1:10" ht="12.75" hidden="1">
      <c r="A47" s="16">
        <v>730100</v>
      </c>
      <c r="B47" s="20"/>
      <c r="C47" s="20" t="s">
        <v>31</v>
      </c>
      <c r="D47" s="24"/>
      <c r="E47" s="24"/>
      <c r="F47" s="24"/>
      <c r="G47" s="24"/>
      <c r="H47" s="52" t="s">
        <v>158</v>
      </c>
      <c r="I47" s="52" t="s">
        <v>158</v>
      </c>
      <c r="J47" s="52" t="s">
        <v>158</v>
      </c>
    </row>
    <row r="48" spans="1:10" ht="15">
      <c r="A48" s="21">
        <v>731</v>
      </c>
      <c r="B48" s="22"/>
      <c r="C48" s="22" t="s">
        <v>14</v>
      </c>
      <c r="D48" s="23">
        <f>D49+D50</f>
        <v>624283</v>
      </c>
      <c r="E48" s="23">
        <f>E49+E50</f>
        <v>0</v>
      </c>
      <c r="F48" s="23">
        <f>F49+F50</f>
        <v>49600000</v>
      </c>
      <c r="G48" s="23">
        <f>G49+G50</f>
        <v>54000000</v>
      </c>
      <c r="H48" s="50">
        <f>IF(F48&lt;&gt;0,G48/F48*100,)</f>
        <v>108.87096774193547</v>
      </c>
      <c r="I48" s="50">
        <f>IF(E48&lt;&gt;0,G48/E48*100,)</f>
        <v>0</v>
      </c>
      <c r="J48" s="50">
        <f>IF(D48&lt;&gt;0,G48/D48*100,)</f>
        <v>8649.923191885731</v>
      </c>
    </row>
    <row r="49" spans="1:10" ht="15" outlineLevel="1">
      <c r="A49" s="21">
        <v>7310</v>
      </c>
      <c r="B49" s="22"/>
      <c r="C49" s="22" t="s">
        <v>105</v>
      </c>
      <c r="D49" s="23">
        <v>624283</v>
      </c>
      <c r="E49" s="23">
        <v>0</v>
      </c>
      <c r="F49" s="23">
        <v>49600000</v>
      </c>
      <c r="G49" s="23">
        <v>0</v>
      </c>
      <c r="H49" s="51" t="s">
        <v>158</v>
      </c>
      <c r="I49" s="51" t="s">
        <v>158</v>
      </c>
      <c r="J49" s="51" t="s">
        <v>158</v>
      </c>
    </row>
    <row r="50" spans="1:10" ht="15" outlineLevel="1">
      <c r="A50" s="21">
        <v>7311</v>
      </c>
      <c r="B50" s="22"/>
      <c r="C50" s="22" t="s">
        <v>106</v>
      </c>
      <c r="D50" s="23">
        <v>0</v>
      </c>
      <c r="E50" s="23">
        <v>0</v>
      </c>
      <c r="F50" s="23">
        <v>0</v>
      </c>
      <c r="G50" s="23">
        <v>54000000</v>
      </c>
      <c r="H50" s="50">
        <f>IF(F50&lt;&gt;0,G50/F50*100,)</f>
        <v>0</v>
      </c>
      <c r="I50" s="50">
        <f>IF(E50&lt;&gt;0,G50/E50*100,)</f>
        <v>0</v>
      </c>
      <c r="J50" s="50">
        <f>IF(D50&lt;&gt;0,G50/D50*100,)</f>
        <v>0</v>
      </c>
    </row>
    <row r="51" spans="1:10" ht="15.75">
      <c r="A51" s="36">
        <v>74</v>
      </c>
      <c r="B51" s="37" t="s">
        <v>19</v>
      </c>
      <c r="C51" s="37" t="s">
        <v>32</v>
      </c>
      <c r="D51" s="38">
        <f>D52+D55</f>
        <v>365943618</v>
      </c>
      <c r="E51" s="38">
        <f>E52+E55</f>
        <v>666059000</v>
      </c>
      <c r="F51" s="38">
        <f>F52+F55</f>
        <v>638191813.9200001</v>
      </c>
      <c r="G51" s="38">
        <f>G52+G55</f>
        <v>1364234779</v>
      </c>
      <c r="H51" s="49">
        <f>IF(F51&lt;&gt;0,G51/F51*100,)</f>
        <v>213.7656342879717</v>
      </c>
      <c r="I51" s="49">
        <f>IF(E51&lt;&gt;0,G51/E51*100,)</f>
        <v>204.8219120228088</v>
      </c>
      <c r="J51" s="49">
        <f>IF(D51&lt;&gt;0,G51/D51*100,)</f>
        <v>372.7991723030951</v>
      </c>
    </row>
    <row r="52" spans="1:10" ht="32.25" customHeight="1">
      <c r="A52" s="21">
        <v>740</v>
      </c>
      <c r="B52" s="22"/>
      <c r="C52" s="26" t="s">
        <v>15</v>
      </c>
      <c r="D52" s="23">
        <f>D53+D54</f>
        <v>365943618</v>
      </c>
      <c r="E52" s="23">
        <f>E53+E54</f>
        <v>621059000</v>
      </c>
      <c r="F52" s="23">
        <f>F53+F54</f>
        <v>638191813.9200001</v>
      </c>
      <c r="G52" s="23">
        <f>G53+G54</f>
        <v>1309234779</v>
      </c>
      <c r="H52" s="50">
        <f>IF(F52&lt;&gt;0,G52/F52*100,)</f>
        <v>205.14753565361744</v>
      </c>
      <c r="I52" s="50">
        <f>IF(E52&lt;&gt;0,G52/E52*100,)</f>
        <v>210.80682817574495</v>
      </c>
      <c r="J52" s="50">
        <f>IF(D52&lt;&gt;0,G52/D52*100,)</f>
        <v>357.769534595354</v>
      </c>
    </row>
    <row r="53" spans="1:10" ht="15.75" customHeight="1" outlineLevel="1">
      <c r="A53" s="21">
        <v>7400</v>
      </c>
      <c r="B53" s="22"/>
      <c r="C53" s="26" t="s">
        <v>107</v>
      </c>
      <c r="D53" s="23">
        <v>362772238</v>
      </c>
      <c r="E53" s="23">
        <v>621059000</v>
      </c>
      <c r="F53" s="23">
        <v>638191813.9200001</v>
      </c>
      <c r="G53" s="23">
        <v>1309234779</v>
      </c>
      <c r="H53" s="50">
        <f>IF(F53&lt;&gt;0,G53/F53*100,)</f>
        <v>205.14753565361744</v>
      </c>
      <c r="I53" s="50">
        <f>IF(E53&lt;&gt;0,G53/E53*100,)</f>
        <v>210.80682817574495</v>
      </c>
      <c r="J53" s="50">
        <f>IF(D53&lt;&gt;0,G53/D53*100,)</f>
        <v>360.89718061611984</v>
      </c>
    </row>
    <row r="54" spans="1:10" ht="15.75" customHeight="1" outlineLevel="1">
      <c r="A54" s="21">
        <v>7403</v>
      </c>
      <c r="B54" s="22"/>
      <c r="C54" s="26" t="s">
        <v>108</v>
      </c>
      <c r="D54" s="23">
        <v>3171380</v>
      </c>
      <c r="E54" s="23">
        <v>0</v>
      </c>
      <c r="F54" s="23">
        <v>0</v>
      </c>
      <c r="G54" s="23">
        <v>0</v>
      </c>
      <c r="H54" s="51" t="s">
        <v>158</v>
      </c>
      <c r="I54" s="51" t="s">
        <v>158</v>
      </c>
      <c r="J54" s="51" t="s">
        <v>158</v>
      </c>
    </row>
    <row r="55" spans="1:10" ht="15.75" customHeight="1">
      <c r="A55" s="21">
        <v>741</v>
      </c>
      <c r="B55" s="22"/>
      <c r="C55" s="26" t="s">
        <v>77</v>
      </c>
      <c r="D55" s="23">
        <f>D56</f>
        <v>0</v>
      </c>
      <c r="E55" s="23">
        <f>E56</f>
        <v>45000000</v>
      </c>
      <c r="F55" s="23">
        <f>F56</f>
        <v>0</v>
      </c>
      <c r="G55" s="23">
        <f>G56</f>
        <v>55000000</v>
      </c>
      <c r="H55" s="50">
        <f aca="true" t="shared" si="6" ref="H55:H92">IF(F55&lt;&gt;0,G55/F55*100,)</f>
        <v>0</v>
      </c>
      <c r="I55" s="50">
        <f aca="true" t="shared" si="7" ref="I55:I92">IF(E55&lt;&gt;0,G55/E55*100,)</f>
        <v>122.22222222222223</v>
      </c>
      <c r="J55" s="50">
        <f aca="true" t="shared" si="8" ref="J55:J92">IF(D55&lt;&gt;0,G55/D55*100,)</f>
        <v>0</v>
      </c>
    </row>
    <row r="56" spans="1:10" ht="30" customHeight="1" outlineLevel="1">
      <c r="A56" s="21">
        <v>7416</v>
      </c>
      <c r="B56" s="22"/>
      <c r="C56" s="26" t="s">
        <v>109</v>
      </c>
      <c r="D56" s="23">
        <v>0</v>
      </c>
      <c r="E56" s="23">
        <v>45000000</v>
      </c>
      <c r="F56" s="23">
        <v>0</v>
      </c>
      <c r="G56" s="23">
        <v>55000000</v>
      </c>
      <c r="H56" s="50">
        <f t="shared" si="6"/>
        <v>0</v>
      </c>
      <c r="I56" s="50">
        <f t="shared" si="7"/>
        <v>122.22222222222223</v>
      </c>
      <c r="J56" s="50">
        <f t="shared" si="8"/>
        <v>0</v>
      </c>
    </row>
    <row r="57" spans="1:10" ht="18">
      <c r="A57" s="16" t="s">
        <v>17</v>
      </c>
      <c r="B57" s="27" t="s">
        <v>1</v>
      </c>
      <c r="C57" s="27" t="s">
        <v>33</v>
      </c>
      <c r="D57" s="39">
        <f>D58+D88+D102+D113</f>
        <v>2062230513.88</v>
      </c>
      <c r="E57" s="39">
        <f>E58+E88+E102+E113</f>
        <v>2181261630.5</v>
      </c>
      <c r="F57" s="39">
        <f>F58+F88+F102+F113</f>
        <v>2455392042</v>
      </c>
      <c r="G57" s="39">
        <f>G58+G88+G102+G113</f>
        <v>3405063614.8</v>
      </c>
      <c r="H57" s="53">
        <f t="shared" si="6"/>
        <v>138.67698341265537</v>
      </c>
      <c r="I57" s="53">
        <f t="shared" si="7"/>
        <v>156.105235941801</v>
      </c>
      <c r="J57" s="53">
        <f t="shared" si="8"/>
        <v>165.1155674344822</v>
      </c>
    </row>
    <row r="58" spans="1:10" ht="15.75">
      <c r="A58" s="36">
        <v>40</v>
      </c>
      <c r="B58" s="37" t="s">
        <v>25</v>
      </c>
      <c r="C58" s="37" t="s">
        <v>34</v>
      </c>
      <c r="D58" s="38">
        <f>+D59+D66+D72+D83+D85</f>
        <v>680280360.11</v>
      </c>
      <c r="E58" s="38">
        <f>+E59+E66+E72+E83+E85</f>
        <v>728592335.78</v>
      </c>
      <c r="F58" s="38">
        <f>+F59+F66+F72+F83+F85</f>
        <v>763238450.3399999</v>
      </c>
      <c r="G58" s="38">
        <f>+G59+G66+G72+G83+G85</f>
        <v>683066151.15</v>
      </c>
      <c r="H58" s="49">
        <f t="shared" si="6"/>
        <v>89.49577302423829</v>
      </c>
      <c r="I58" s="49">
        <f t="shared" si="7"/>
        <v>93.75148730033489</v>
      </c>
      <c r="J58" s="49">
        <f t="shared" si="8"/>
        <v>100.40950631582976</v>
      </c>
    </row>
    <row r="59" spans="1:10" ht="15">
      <c r="A59" s="21">
        <v>400</v>
      </c>
      <c r="B59" s="22"/>
      <c r="C59" s="22" t="s">
        <v>35</v>
      </c>
      <c r="D59" s="25">
        <f>D60+D61+D62+D63+D64+D65</f>
        <v>117325862.87</v>
      </c>
      <c r="E59" s="25">
        <f>E60+E61+E62+E63+E64+E65</f>
        <v>124123729.66000001</v>
      </c>
      <c r="F59" s="25">
        <f>F60+F61+F62+F63+F64+F65</f>
        <v>147012689</v>
      </c>
      <c r="G59" s="25">
        <f>G60+G61+G62+G63+G64+G65</f>
        <v>153571499.98000002</v>
      </c>
      <c r="H59" s="54">
        <f t="shared" si="6"/>
        <v>104.46139107080752</v>
      </c>
      <c r="I59" s="54">
        <f t="shared" si="7"/>
        <v>123.72452906520243</v>
      </c>
      <c r="J59" s="54">
        <f t="shared" si="8"/>
        <v>130.89313491788343</v>
      </c>
    </row>
    <row r="60" spans="1:10" ht="15" outlineLevel="1">
      <c r="A60" s="21">
        <v>4000</v>
      </c>
      <c r="B60" s="22"/>
      <c r="C60" s="22" t="s">
        <v>113</v>
      </c>
      <c r="D60" s="25">
        <v>92329895.87</v>
      </c>
      <c r="E60" s="25">
        <v>100556514.24000001</v>
      </c>
      <c r="F60" s="25">
        <v>124246398</v>
      </c>
      <c r="G60" s="25">
        <v>128185736.98</v>
      </c>
      <c r="H60" s="54">
        <f t="shared" si="6"/>
        <v>103.17058606399196</v>
      </c>
      <c r="I60" s="54">
        <f t="shared" si="7"/>
        <v>127.47631314472261</v>
      </c>
      <c r="J60" s="54">
        <f t="shared" si="8"/>
        <v>138.83448667643341</v>
      </c>
    </row>
    <row r="61" spans="1:10" ht="15" outlineLevel="1">
      <c r="A61" s="21">
        <v>4001</v>
      </c>
      <c r="B61" s="22"/>
      <c r="C61" s="22" t="s">
        <v>114</v>
      </c>
      <c r="D61" s="25">
        <v>4302800</v>
      </c>
      <c r="E61" s="25">
        <v>3858666.7</v>
      </c>
      <c r="F61" s="25">
        <v>4485700</v>
      </c>
      <c r="G61" s="25">
        <v>4733671</v>
      </c>
      <c r="H61" s="54">
        <f t="shared" si="6"/>
        <v>105.5280335287692</v>
      </c>
      <c r="I61" s="54">
        <f t="shared" si="7"/>
        <v>122.67633791744697</v>
      </c>
      <c r="J61" s="54">
        <f t="shared" si="8"/>
        <v>110.01373524216788</v>
      </c>
    </row>
    <row r="62" spans="1:10" ht="15" outlineLevel="1">
      <c r="A62" s="21">
        <v>4002</v>
      </c>
      <c r="B62" s="22"/>
      <c r="C62" s="22" t="s">
        <v>115</v>
      </c>
      <c r="D62" s="25">
        <v>11683957</v>
      </c>
      <c r="E62" s="25">
        <v>11928714</v>
      </c>
      <c r="F62" s="25">
        <v>11713590</v>
      </c>
      <c r="G62" s="25">
        <v>12893143</v>
      </c>
      <c r="H62" s="54">
        <f t="shared" si="6"/>
        <v>110.06995293500967</v>
      </c>
      <c r="I62" s="54">
        <f t="shared" si="7"/>
        <v>108.08493690099368</v>
      </c>
      <c r="J62" s="54">
        <f t="shared" si="8"/>
        <v>110.34911374631042</v>
      </c>
    </row>
    <row r="63" spans="1:10" ht="15" outlineLevel="1">
      <c r="A63" s="21">
        <v>4003</v>
      </c>
      <c r="B63" s="22"/>
      <c r="C63" s="22" t="s">
        <v>116</v>
      </c>
      <c r="D63" s="25">
        <v>4556556</v>
      </c>
      <c r="E63" s="25">
        <v>5769675.76</v>
      </c>
      <c r="F63" s="25">
        <v>5477571</v>
      </c>
      <c r="G63" s="25">
        <v>5713555</v>
      </c>
      <c r="H63" s="54">
        <f t="shared" si="6"/>
        <v>104.3081869682748</v>
      </c>
      <c r="I63" s="54">
        <f t="shared" si="7"/>
        <v>99.02731518486578</v>
      </c>
      <c r="J63" s="54">
        <f t="shared" si="8"/>
        <v>125.39196270165449</v>
      </c>
    </row>
    <row r="64" spans="1:10" ht="15" outlineLevel="1">
      <c r="A64" s="21">
        <v>4004</v>
      </c>
      <c r="B64" s="22"/>
      <c r="C64" s="22" t="s">
        <v>117</v>
      </c>
      <c r="D64" s="25">
        <v>1040014</v>
      </c>
      <c r="E64" s="25">
        <v>1740681.96</v>
      </c>
      <c r="F64" s="25">
        <v>759430</v>
      </c>
      <c r="G64" s="25">
        <v>1915394</v>
      </c>
      <c r="H64" s="54">
        <f t="shared" si="6"/>
        <v>252.21468733128796</v>
      </c>
      <c r="I64" s="54">
        <f t="shared" si="7"/>
        <v>110.03698803197798</v>
      </c>
      <c r="J64" s="54">
        <f t="shared" si="8"/>
        <v>184.1700207881817</v>
      </c>
    </row>
    <row r="65" spans="1:10" ht="15" outlineLevel="1">
      <c r="A65" s="21">
        <v>4009</v>
      </c>
      <c r="B65" s="22"/>
      <c r="C65" s="22" t="s">
        <v>118</v>
      </c>
      <c r="D65" s="25">
        <v>3412640</v>
      </c>
      <c r="E65" s="25">
        <v>269477</v>
      </c>
      <c r="F65" s="25">
        <v>330000</v>
      </c>
      <c r="G65" s="25">
        <v>130000</v>
      </c>
      <c r="H65" s="54">
        <f t="shared" si="6"/>
        <v>39.39393939393939</v>
      </c>
      <c r="I65" s="54">
        <f t="shared" si="7"/>
        <v>48.24159390226253</v>
      </c>
      <c r="J65" s="54">
        <f t="shared" si="8"/>
        <v>3.8093675277790804</v>
      </c>
    </row>
    <row r="66" spans="1:10" ht="15">
      <c r="A66" s="21">
        <v>401</v>
      </c>
      <c r="B66" s="22"/>
      <c r="C66" s="22" t="s">
        <v>36</v>
      </c>
      <c r="D66" s="25">
        <f>D67+D68+D69+D70+D71</f>
        <v>18354985.669999998</v>
      </c>
      <c r="E66" s="25">
        <f>E67+E68+E69+E70+E71</f>
        <v>20858188.089999996</v>
      </c>
      <c r="F66" s="25">
        <f>F67+F68+F69+F70+F71</f>
        <v>24396703.26</v>
      </c>
      <c r="G66" s="25">
        <f>G67+G68+G69+G70+G71</f>
        <v>25976949.91</v>
      </c>
      <c r="H66" s="54">
        <f t="shared" si="6"/>
        <v>106.47729585903075</v>
      </c>
      <c r="I66" s="54">
        <f t="shared" si="7"/>
        <v>124.54077889178727</v>
      </c>
      <c r="J66" s="54">
        <f t="shared" si="8"/>
        <v>141.52530749428803</v>
      </c>
    </row>
    <row r="67" spans="1:10" ht="15" outlineLevel="1">
      <c r="A67" s="21">
        <v>4010</v>
      </c>
      <c r="B67" s="22"/>
      <c r="C67" s="22" t="s">
        <v>119</v>
      </c>
      <c r="D67" s="25">
        <v>8754736.61</v>
      </c>
      <c r="E67" s="25">
        <v>10669705.32</v>
      </c>
      <c r="F67" s="25">
        <v>12626675.17</v>
      </c>
      <c r="G67" s="25">
        <v>13637819.36</v>
      </c>
      <c r="H67" s="54">
        <f t="shared" si="6"/>
        <v>108.00800033568932</v>
      </c>
      <c r="I67" s="54">
        <f t="shared" si="7"/>
        <v>127.81814446586796</v>
      </c>
      <c r="J67" s="54">
        <f t="shared" si="8"/>
        <v>155.77646670057845</v>
      </c>
    </row>
    <row r="68" spans="1:10" ht="15" outlineLevel="1">
      <c r="A68" s="21">
        <v>4011</v>
      </c>
      <c r="B68" s="22"/>
      <c r="C68" s="22" t="s">
        <v>120</v>
      </c>
      <c r="D68" s="25">
        <v>6942981.1</v>
      </c>
      <c r="E68" s="25">
        <v>8152358.9399999995</v>
      </c>
      <c r="F68" s="25">
        <v>9720131</v>
      </c>
      <c r="G68" s="25">
        <v>10178509.48</v>
      </c>
      <c r="H68" s="54">
        <f t="shared" si="6"/>
        <v>104.71576442745474</v>
      </c>
      <c r="I68" s="54">
        <f t="shared" si="7"/>
        <v>124.85354919860781</v>
      </c>
      <c r="J68" s="54">
        <f t="shared" si="8"/>
        <v>146.60142859959683</v>
      </c>
    </row>
    <row r="69" spans="1:10" ht="15" outlineLevel="1">
      <c r="A69" s="21">
        <v>4012</v>
      </c>
      <c r="B69" s="22"/>
      <c r="C69" s="22" t="s">
        <v>121</v>
      </c>
      <c r="D69" s="25">
        <v>58899.26</v>
      </c>
      <c r="E69" s="25">
        <v>72337.23</v>
      </c>
      <c r="F69" s="25">
        <v>84042.53</v>
      </c>
      <c r="G69" s="25">
        <v>90864.15</v>
      </c>
      <c r="H69" s="54">
        <f t="shared" si="6"/>
        <v>108.11686654364165</v>
      </c>
      <c r="I69" s="54">
        <f t="shared" si="7"/>
        <v>125.61187371979823</v>
      </c>
      <c r="J69" s="54">
        <f t="shared" si="8"/>
        <v>154.2704441447991</v>
      </c>
    </row>
    <row r="70" spans="1:10" ht="15" outlineLevel="1">
      <c r="A70" s="21">
        <v>4013</v>
      </c>
      <c r="B70" s="22"/>
      <c r="C70" s="22" t="s">
        <v>122</v>
      </c>
      <c r="D70" s="25">
        <v>98470.7</v>
      </c>
      <c r="E70" s="25">
        <v>127719.2</v>
      </c>
      <c r="F70" s="25">
        <v>140068.56</v>
      </c>
      <c r="G70" s="25">
        <v>151432.92</v>
      </c>
      <c r="H70" s="54">
        <f t="shared" si="6"/>
        <v>108.11342673901983</v>
      </c>
      <c r="I70" s="54">
        <f t="shared" si="7"/>
        <v>118.5670752713766</v>
      </c>
      <c r="J70" s="54">
        <f t="shared" si="8"/>
        <v>153.7847501845727</v>
      </c>
    </row>
    <row r="71" spans="1:10" ht="15" outlineLevel="1">
      <c r="A71" s="21">
        <v>4015</v>
      </c>
      <c r="B71" s="22"/>
      <c r="C71" s="22" t="s">
        <v>123</v>
      </c>
      <c r="D71" s="25">
        <v>2499898</v>
      </c>
      <c r="E71" s="25">
        <v>1836067.4</v>
      </c>
      <c r="F71" s="25">
        <v>1825786</v>
      </c>
      <c r="G71" s="25">
        <v>1918324</v>
      </c>
      <c r="H71" s="54">
        <f t="shared" si="6"/>
        <v>105.06839246220532</v>
      </c>
      <c r="I71" s="54">
        <f t="shared" si="7"/>
        <v>104.48004250824343</v>
      </c>
      <c r="J71" s="54">
        <f t="shared" si="8"/>
        <v>76.73609083250597</v>
      </c>
    </row>
    <row r="72" spans="1:10" ht="15">
      <c r="A72" s="21">
        <v>402</v>
      </c>
      <c r="B72" s="22"/>
      <c r="C72" s="22" t="s">
        <v>37</v>
      </c>
      <c r="D72" s="23">
        <f>D73+D74+D75+D76+D77+D78+D79+D80+D81+D82</f>
        <v>527807372.57</v>
      </c>
      <c r="E72" s="23">
        <f>E73+E74+E75+E76+E77+E78+E79+E80+E81+E82</f>
        <v>564276721.3</v>
      </c>
      <c r="F72" s="23">
        <f>F73+F74+F75+F76+F77+F78+F79+F80+F81+F82</f>
        <v>571164143.0799999</v>
      </c>
      <c r="G72" s="23">
        <f>G73+G74+G75+G76+G77+G78+G79+G80+G81+G82</f>
        <v>478611121.25999993</v>
      </c>
      <c r="H72" s="50">
        <f t="shared" si="6"/>
        <v>83.79572265847987</v>
      </c>
      <c r="I72" s="50">
        <f t="shared" si="7"/>
        <v>84.81851247688533</v>
      </c>
      <c r="J72" s="50">
        <f t="shared" si="8"/>
        <v>90.67912767674055</v>
      </c>
    </row>
    <row r="73" spans="1:10" ht="15" outlineLevel="1">
      <c r="A73" s="21">
        <v>4020</v>
      </c>
      <c r="B73" s="22"/>
      <c r="C73" s="22" t="s">
        <v>124</v>
      </c>
      <c r="D73" s="23">
        <v>85663085.13</v>
      </c>
      <c r="E73" s="23">
        <v>80045737.89</v>
      </c>
      <c r="F73" s="23">
        <v>70214536.17</v>
      </c>
      <c r="G73" s="23">
        <v>83223298.75999999</v>
      </c>
      <c r="H73" s="50">
        <f t="shared" si="6"/>
        <v>118.52716445851583</v>
      </c>
      <c r="I73" s="50">
        <f t="shared" si="7"/>
        <v>103.96968152678741</v>
      </c>
      <c r="J73" s="50">
        <f t="shared" si="8"/>
        <v>97.15188127266552</v>
      </c>
    </row>
    <row r="74" spans="1:10" ht="15" outlineLevel="1">
      <c r="A74" s="21">
        <v>4021</v>
      </c>
      <c r="B74" s="22"/>
      <c r="C74" s="22" t="s">
        <v>125</v>
      </c>
      <c r="D74" s="23">
        <v>11748318.48</v>
      </c>
      <c r="E74" s="23">
        <v>6148651</v>
      </c>
      <c r="F74" s="23">
        <v>9655451</v>
      </c>
      <c r="G74" s="23">
        <v>5980927</v>
      </c>
      <c r="H74" s="50">
        <f t="shared" si="6"/>
        <v>61.94352806513129</v>
      </c>
      <c r="I74" s="50">
        <f t="shared" si="7"/>
        <v>97.27218214206661</v>
      </c>
      <c r="J74" s="50">
        <f t="shared" si="8"/>
        <v>50.90879184269441</v>
      </c>
    </row>
    <row r="75" spans="1:10" ht="15" outlineLevel="1">
      <c r="A75" s="21">
        <v>4022</v>
      </c>
      <c r="B75" s="22"/>
      <c r="C75" s="22" t="s">
        <v>126</v>
      </c>
      <c r="D75" s="23">
        <v>33376281.99</v>
      </c>
      <c r="E75" s="23">
        <v>47082222.5</v>
      </c>
      <c r="F75" s="23">
        <v>45993331</v>
      </c>
      <c r="G75" s="23">
        <v>44212234.06</v>
      </c>
      <c r="H75" s="50">
        <f t="shared" si="6"/>
        <v>96.1274887004814</v>
      </c>
      <c r="I75" s="50">
        <f t="shared" si="7"/>
        <v>93.90430551573898</v>
      </c>
      <c r="J75" s="50">
        <f t="shared" si="8"/>
        <v>132.4660250451102</v>
      </c>
    </row>
    <row r="76" spans="1:10" ht="15" outlineLevel="1">
      <c r="A76" s="21">
        <v>4023</v>
      </c>
      <c r="B76" s="22"/>
      <c r="C76" s="22" t="s">
        <v>127</v>
      </c>
      <c r="D76" s="23">
        <v>7112327.4</v>
      </c>
      <c r="E76" s="23">
        <v>6409348</v>
      </c>
      <c r="F76" s="23">
        <v>5636169</v>
      </c>
      <c r="G76" s="23">
        <v>4832898.94</v>
      </c>
      <c r="H76" s="50">
        <f t="shared" si="6"/>
        <v>85.74794226361915</v>
      </c>
      <c r="I76" s="50">
        <f t="shared" si="7"/>
        <v>75.40390910276678</v>
      </c>
      <c r="J76" s="50">
        <f t="shared" si="8"/>
        <v>67.95101895899786</v>
      </c>
    </row>
    <row r="77" spans="1:10" ht="15" outlineLevel="1">
      <c r="A77" s="21">
        <v>4024</v>
      </c>
      <c r="B77" s="22"/>
      <c r="C77" s="22" t="s">
        <v>128</v>
      </c>
      <c r="D77" s="23">
        <v>1589369</v>
      </c>
      <c r="E77" s="23">
        <v>3705239.58</v>
      </c>
      <c r="F77" s="23">
        <v>4205239.58</v>
      </c>
      <c r="G77" s="23">
        <v>4811416.73</v>
      </c>
      <c r="H77" s="50">
        <f t="shared" si="6"/>
        <v>114.41480653998792</v>
      </c>
      <c r="I77" s="50">
        <f t="shared" si="7"/>
        <v>129.85440282919575</v>
      </c>
      <c r="J77" s="50">
        <f t="shared" si="8"/>
        <v>302.72496380639114</v>
      </c>
    </row>
    <row r="78" spans="1:10" ht="15" outlineLevel="1">
      <c r="A78" s="21">
        <v>4025</v>
      </c>
      <c r="B78" s="22"/>
      <c r="C78" s="22" t="s">
        <v>129</v>
      </c>
      <c r="D78" s="23">
        <v>283884770</v>
      </c>
      <c r="E78" s="23">
        <v>286764347.40000004</v>
      </c>
      <c r="F78" s="23">
        <v>259589427</v>
      </c>
      <c r="G78" s="23">
        <v>194742164.94</v>
      </c>
      <c r="H78" s="50">
        <f t="shared" si="6"/>
        <v>75.01929766191903</v>
      </c>
      <c r="I78" s="50">
        <f t="shared" si="7"/>
        <v>67.91017318075433</v>
      </c>
      <c r="J78" s="50">
        <f t="shared" si="8"/>
        <v>68.5990181650111</v>
      </c>
    </row>
    <row r="79" spans="1:10" ht="15" outlineLevel="1">
      <c r="A79" s="21">
        <v>4026</v>
      </c>
      <c r="B79" s="22"/>
      <c r="C79" s="22" t="s">
        <v>130</v>
      </c>
      <c r="D79" s="23">
        <v>14442883</v>
      </c>
      <c r="E79" s="23">
        <v>9715956</v>
      </c>
      <c r="F79" s="23">
        <v>9351396</v>
      </c>
      <c r="G79" s="23">
        <v>9576887.69</v>
      </c>
      <c r="H79" s="50">
        <f t="shared" si="6"/>
        <v>102.41131580782164</v>
      </c>
      <c r="I79" s="50">
        <f t="shared" si="7"/>
        <v>98.56866056206923</v>
      </c>
      <c r="J79" s="50">
        <f t="shared" si="8"/>
        <v>66.30869813180651</v>
      </c>
    </row>
    <row r="80" spans="1:10" ht="15" outlineLevel="1">
      <c r="A80" s="21">
        <v>4027</v>
      </c>
      <c r="B80" s="22"/>
      <c r="C80" s="22" t="s">
        <v>131</v>
      </c>
      <c r="D80" s="23">
        <v>1252777</v>
      </c>
      <c r="E80" s="23">
        <v>1107382</v>
      </c>
      <c r="F80" s="23">
        <v>7500000</v>
      </c>
      <c r="G80" s="23">
        <v>200000</v>
      </c>
      <c r="H80" s="50">
        <f t="shared" si="6"/>
        <v>2.666666666666667</v>
      </c>
      <c r="I80" s="50">
        <f t="shared" si="7"/>
        <v>18.06061503618444</v>
      </c>
      <c r="J80" s="50">
        <f t="shared" si="8"/>
        <v>15.964533193058303</v>
      </c>
    </row>
    <row r="81" spans="1:10" ht="15" outlineLevel="1">
      <c r="A81" s="21">
        <v>4028</v>
      </c>
      <c r="B81" s="22"/>
      <c r="C81" s="22" t="s">
        <v>132</v>
      </c>
      <c r="D81" s="23">
        <v>5506606</v>
      </c>
      <c r="E81" s="23">
        <v>5978934.2</v>
      </c>
      <c r="F81" s="23">
        <v>5679721</v>
      </c>
      <c r="G81" s="23">
        <v>6125853.15</v>
      </c>
      <c r="H81" s="50">
        <f t="shared" si="6"/>
        <v>107.85482508735905</v>
      </c>
      <c r="I81" s="50">
        <f t="shared" si="7"/>
        <v>102.45727658283981</v>
      </c>
      <c r="J81" s="50">
        <f t="shared" si="8"/>
        <v>111.2455321844345</v>
      </c>
    </row>
    <row r="82" spans="1:10" ht="15" outlineLevel="1">
      <c r="A82" s="21">
        <v>4029</v>
      </c>
      <c r="B82" s="22"/>
      <c r="C82" s="22" t="s">
        <v>133</v>
      </c>
      <c r="D82" s="23">
        <v>83230954.57</v>
      </c>
      <c r="E82" s="23">
        <v>117318902.72999997</v>
      </c>
      <c r="F82" s="23">
        <v>153338872.32999998</v>
      </c>
      <c r="G82" s="23">
        <v>124905439.99000001</v>
      </c>
      <c r="H82" s="50">
        <f t="shared" si="6"/>
        <v>81.45712701029359</v>
      </c>
      <c r="I82" s="50">
        <f t="shared" si="7"/>
        <v>106.46659411523804</v>
      </c>
      <c r="J82" s="50">
        <f t="shared" si="8"/>
        <v>150.0708968619967</v>
      </c>
    </row>
    <row r="83" spans="1:10" ht="15">
      <c r="A83" s="21">
        <v>403</v>
      </c>
      <c r="B83" s="22"/>
      <c r="C83" s="22" t="s">
        <v>38</v>
      </c>
      <c r="D83" s="23">
        <f>D84</f>
        <v>7177373</v>
      </c>
      <c r="E83" s="23">
        <f>E84</f>
        <v>6868781.73</v>
      </c>
      <c r="F83" s="23">
        <f>F84</f>
        <v>8200000</v>
      </c>
      <c r="G83" s="23">
        <f>G84</f>
        <v>6410400</v>
      </c>
      <c r="H83" s="50">
        <f t="shared" si="6"/>
        <v>78.17560975609756</v>
      </c>
      <c r="I83" s="50">
        <f t="shared" si="7"/>
        <v>93.3265934481805</v>
      </c>
      <c r="J83" s="50">
        <f t="shared" si="8"/>
        <v>89.31401503029034</v>
      </c>
    </row>
    <row r="84" spans="1:10" ht="15" outlineLevel="1">
      <c r="A84" s="21">
        <v>4031</v>
      </c>
      <c r="B84" s="22"/>
      <c r="C84" s="22" t="s">
        <v>134</v>
      </c>
      <c r="D84" s="23">
        <v>7177373</v>
      </c>
      <c r="E84" s="23">
        <v>6868781.73</v>
      </c>
      <c r="F84" s="23">
        <v>8200000</v>
      </c>
      <c r="G84" s="23">
        <v>6410400</v>
      </c>
      <c r="H84" s="50">
        <f t="shared" si="6"/>
        <v>78.17560975609756</v>
      </c>
      <c r="I84" s="50">
        <f t="shared" si="7"/>
        <v>93.3265934481805</v>
      </c>
      <c r="J84" s="50">
        <f t="shared" si="8"/>
        <v>89.31401503029034</v>
      </c>
    </row>
    <row r="85" spans="1:10" ht="15">
      <c r="A85" s="21">
        <v>409</v>
      </c>
      <c r="B85" s="22"/>
      <c r="C85" s="22" t="s">
        <v>39</v>
      </c>
      <c r="D85" s="25">
        <f>D86+D87</f>
        <v>9614766</v>
      </c>
      <c r="E85" s="25">
        <f>E86+E87</f>
        <v>12464915</v>
      </c>
      <c r="F85" s="25">
        <f>F86+F87</f>
        <v>12464915</v>
      </c>
      <c r="G85" s="25">
        <f>G86+G87</f>
        <v>18496180</v>
      </c>
      <c r="H85" s="54">
        <f t="shared" si="6"/>
        <v>148.38592962727785</v>
      </c>
      <c r="I85" s="54">
        <f t="shared" si="7"/>
        <v>148.38592962727785</v>
      </c>
      <c r="J85" s="54">
        <f t="shared" si="8"/>
        <v>192.37264848671305</v>
      </c>
    </row>
    <row r="86" spans="1:10" ht="15" outlineLevel="1">
      <c r="A86" s="21">
        <v>4090</v>
      </c>
      <c r="B86" s="22"/>
      <c r="C86" s="22" t="s">
        <v>135</v>
      </c>
      <c r="D86" s="25">
        <v>0</v>
      </c>
      <c r="E86" s="25">
        <v>0</v>
      </c>
      <c r="F86" s="25">
        <v>0</v>
      </c>
      <c r="G86" s="25">
        <v>3367398</v>
      </c>
      <c r="H86" s="54">
        <f t="shared" si="6"/>
        <v>0</v>
      </c>
      <c r="I86" s="54">
        <f t="shared" si="7"/>
        <v>0</v>
      </c>
      <c r="J86" s="54">
        <f t="shared" si="8"/>
        <v>0</v>
      </c>
    </row>
    <row r="87" spans="1:10" ht="15" outlineLevel="1">
      <c r="A87" s="21">
        <v>4091</v>
      </c>
      <c r="B87" s="22"/>
      <c r="C87" s="22" t="s">
        <v>136</v>
      </c>
      <c r="D87" s="25">
        <v>9614766</v>
      </c>
      <c r="E87" s="25">
        <v>12464915</v>
      </c>
      <c r="F87" s="25">
        <v>12464915</v>
      </c>
      <c r="G87" s="25">
        <v>15128782</v>
      </c>
      <c r="H87" s="54">
        <f t="shared" si="6"/>
        <v>121.37091989796961</v>
      </c>
      <c r="I87" s="54">
        <f t="shared" si="7"/>
        <v>121.37091989796961</v>
      </c>
      <c r="J87" s="54">
        <f t="shared" si="8"/>
        <v>157.34945603460343</v>
      </c>
    </row>
    <row r="88" spans="1:10" ht="15.75">
      <c r="A88" s="36">
        <v>41</v>
      </c>
      <c r="B88" s="37"/>
      <c r="C88" s="37" t="s">
        <v>40</v>
      </c>
      <c r="D88" s="38">
        <f>+D89+D91+D95+D97</f>
        <v>657139803</v>
      </c>
      <c r="E88" s="38">
        <f>+E89+E91+E95+E97</f>
        <v>689765340.9</v>
      </c>
      <c r="F88" s="38">
        <f>+F89+F91+F95+F97</f>
        <v>689477357.66</v>
      </c>
      <c r="G88" s="38">
        <f>+G89+G91+G95+G97</f>
        <v>726034745.65</v>
      </c>
      <c r="H88" s="49">
        <f t="shared" si="6"/>
        <v>105.30218832915286</v>
      </c>
      <c r="I88" s="49">
        <f t="shared" si="7"/>
        <v>105.25822371745673</v>
      </c>
      <c r="J88" s="49">
        <f t="shared" si="8"/>
        <v>110.484061737773</v>
      </c>
    </row>
    <row r="89" spans="1:10" ht="15">
      <c r="A89" s="21">
        <v>410</v>
      </c>
      <c r="B89" s="22"/>
      <c r="C89" s="22" t="s">
        <v>41</v>
      </c>
      <c r="D89" s="23">
        <f>D90</f>
        <v>6627338</v>
      </c>
      <c r="E89" s="23">
        <f>E90</f>
        <v>16369366</v>
      </c>
      <c r="F89" s="23">
        <f>F90</f>
        <v>16547366</v>
      </c>
      <c r="G89" s="23">
        <f>G90</f>
        <v>16927956</v>
      </c>
      <c r="H89" s="50">
        <f t="shared" si="6"/>
        <v>102.3000035171761</v>
      </c>
      <c r="I89" s="50">
        <f t="shared" si="7"/>
        <v>103.41241071890018</v>
      </c>
      <c r="J89" s="50">
        <f t="shared" si="8"/>
        <v>255.42617563794093</v>
      </c>
    </row>
    <row r="90" spans="1:10" ht="15" outlineLevel="1">
      <c r="A90" s="21">
        <v>4102</v>
      </c>
      <c r="B90" s="22"/>
      <c r="C90" s="22" t="s">
        <v>137</v>
      </c>
      <c r="D90" s="23">
        <v>6627338</v>
      </c>
      <c r="E90" s="23">
        <v>16369366</v>
      </c>
      <c r="F90" s="23">
        <v>16547366</v>
      </c>
      <c r="G90" s="23">
        <v>16927956</v>
      </c>
      <c r="H90" s="50">
        <f t="shared" si="6"/>
        <v>102.3000035171761</v>
      </c>
      <c r="I90" s="50">
        <f t="shared" si="7"/>
        <v>103.41241071890018</v>
      </c>
      <c r="J90" s="50">
        <f t="shared" si="8"/>
        <v>255.42617563794093</v>
      </c>
    </row>
    <row r="91" spans="1:10" ht="15">
      <c r="A91" s="21">
        <v>411</v>
      </c>
      <c r="B91" s="22"/>
      <c r="C91" s="22" t="s">
        <v>42</v>
      </c>
      <c r="D91" s="23">
        <f>D92+D93+D94</f>
        <v>124704693</v>
      </c>
      <c r="E91" s="23">
        <f>E92+E93+E94</f>
        <v>135158350.74</v>
      </c>
      <c r="F91" s="23">
        <f>F92+F93+F94</f>
        <v>136089516.74</v>
      </c>
      <c r="G91" s="23">
        <f>G92+G93+G94</f>
        <v>142149145.76999998</v>
      </c>
      <c r="H91" s="50">
        <f t="shared" si="6"/>
        <v>104.45267877729107</v>
      </c>
      <c r="I91" s="50">
        <f t="shared" si="7"/>
        <v>105.17229974450335</v>
      </c>
      <c r="J91" s="50">
        <f t="shared" si="8"/>
        <v>113.9886096908959</v>
      </c>
    </row>
    <row r="92" spans="1:10" ht="15" outlineLevel="1">
      <c r="A92" s="21">
        <v>4113</v>
      </c>
      <c r="B92" s="22"/>
      <c r="C92" s="22" t="s">
        <v>138</v>
      </c>
      <c r="D92" s="23">
        <v>0</v>
      </c>
      <c r="E92" s="23">
        <v>644574</v>
      </c>
      <c r="F92" s="23">
        <v>644574</v>
      </c>
      <c r="G92" s="23">
        <v>659399</v>
      </c>
      <c r="H92" s="50">
        <f t="shared" si="6"/>
        <v>102.29996866147253</v>
      </c>
      <c r="I92" s="50">
        <f t="shared" si="7"/>
        <v>102.29996866147253</v>
      </c>
      <c r="J92" s="50">
        <f t="shared" si="8"/>
        <v>0</v>
      </c>
    </row>
    <row r="93" spans="1:10" ht="15" outlineLevel="1">
      <c r="A93" s="21">
        <v>4115</v>
      </c>
      <c r="B93" s="22"/>
      <c r="C93" s="22" t="s">
        <v>139</v>
      </c>
      <c r="D93" s="23">
        <v>50164</v>
      </c>
      <c r="E93" s="23">
        <v>6800</v>
      </c>
      <c r="F93" s="23">
        <v>0</v>
      </c>
      <c r="G93" s="23">
        <v>0</v>
      </c>
      <c r="H93" s="51" t="s">
        <v>158</v>
      </c>
      <c r="I93" s="51" t="s">
        <v>158</v>
      </c>
      <c r="J93" s="51" t="s">
        <v>158</v>
      </c>
    </row>
    <row r="94" spans="1:10" ht="15" outlineLevel="1">
      <c r="A94" s="21">
        <v>4119</v>
      </c>
      <c r="B94" s="22"/>
      <c r="C94" s="22" t="s">
        <v>140</v>
      </c>
      <c r="D94" s="23">
        <v>124654529</v>
      </c>
      <c r="E94" s="23">
        <v>134506976.74</v>
      </c>
      <c r="F94" s="23">
        <v>135444942.74</v>
      </c>
      <c r="G94" s="23">
        <v>141489746.76999998</v>
      </c>
      <c r="H94" s="50">
        <f aca="true" t="shared" si="9" ref="H94:H103">IF(F94&lt;&gt;0,G94/F94*100,)</f>
        <v>104.46292338991465</v>
      </c>
      <c r="I94" s="50">
        <f aca="true" t="shared" si="10" ref="I94:I103">IF(E94&lt;&gt;0,G94/E94*100,)</f>
        <v>105.19138129429342</v>
      </c>
      <c r="J94" s="50">
        <f aca="true" t="shared" si="11" ref="J94:J103">IF(D94&lt;&gt;0,G94/D94*100,)</f>
        <v>113.50550028551308</v>
      </c>
    </row>
    <row r="95" spans="1:10" ht="15">
      <c r="A95" s="21">
        <v>412</v>
      </c>
      <c r="B95" s="22"/>
      <c r="C95" s="22" t="s">
        <v>43</v>
      </c>
      <c r="D95" s="23">
        <f>D96</f>
        <v>76882069</v>
      </c>
      <c r="E95" s="23">
        <f>E96</f>
        <v>82798890.24000001</v>
      </c>
      <c r="F95" s="23">
        <f>F96</f>
        <v>85471741</v>
      </c>
      <c r="G95" s="23">
        <f>G96</f>
        <v>89831772.68</v>
      </c>
      <c r="H95" s="50">
        <f t="shared" si="9"/>
        <v>105.1011382580823</v>
      </c>
      <c r="I95" s="50">
        <f t="shared" si="10"/>
        <v>108.49393321530584</v>
      </c>
      <c r="J95" s="50">
        <f t="shared" si="11"/>
        <v>116.84359415457459</v>
      </c>
    </row>
    <row r="96" spans="1:10" ht="15" outlineLevel="1">
      <c r="A96" s="21">
        <v>4120</v>
      </c>
      <c r="B96" s="22"/>
      <c r="C96" s="22" t="s">
        <v>141</v>
      </c>
      <c r="D96" s="23">
        <v>76882069</v>
      </c>
      <c r="E96" s="23">
        <v>82798890.24000001</v>
      </c>
      <c r="F96" s="23">
        <v>85471741</v>
      </c>
      <c r="G96" s="23">
        <v>89831772.68</v>
      </c>
      <c r="H96" s="50">
        <f t="shared" si="9"/>
        <v>105.1011382580823</v>
      </c>
      <c r="I96" s="50">
        <f t="shared" si="10"/>
        <v>108.49393321530584</v>
      </c>
      <c r="J96" s="50">
        <f t="shared" si="11"/>
        <v>116.84359415457459</v>
      </c>
    </row>
    <row r="97" spans="1:10" ht="15">
      <c r="A97" s="21">
        <v>413</v>
      </c>
      <c r="B97" s="22"/>
      <c r="C97" s="22" t="s">
        <v>44</v>
      </c>
      <c r="D97" s="23">
        <f>D98+D99+D100+D101</f>
        <v>448925703</v>
      </c>
      <c r="E97" s="23">
        <f>E98+E99+E100+E101</f>
        <v>455438733.91999996</v>
      </c>
      <c r="F97" s="23">
        <f>F98+F99+F100+F101</f>
        <v>451368733.91999996</v>
      </c>
      <c r="G97" s="23">
        <f>G98+G99+G100+G101</f>
        <v>477125871.2</v>
      </c>
      <c r="H97" s="50">
        <f t="shared" si="9"/>
        <v>105.70645136545174</v>
      </c>
      <c r="I97" s="50">
        <f t="shared" si="10"/>
        <v>104.76181221859129</v>
      </c>
      <c r="J97" s="50">
        <f t="shared" si="11"/>
        <v>106.28170051559734</v>
      </c>
    </row>
    <row r="98" spans="1:10" ht="15" outlineLevel="1">
      <c r="A98" s="21">
        <v>4130</v>
      </c>
      <c r="B98" s="22"/>
      <c r="C98" s="22" t="s">
        <v>142</v>
      </c>
      <c r="D98" s="23">
        <v>25981121</v>
      </c>
      <c r="E98" s="23">
        <v>30186622</v>
      </c>
      <c r="F98" s="23">
        <v>29895622</v>
      </c>
      <c r="G98" s="23">
        <v>30583223</v>
      </c>
      <c r="H98" s="50">
        <f t="shared" si="9"/>
        <v>102.30000566638151</v>
      </c>
      <c r="I98" s="50">
        <f t="shared" si="10"/>
        <v>101.31383034511117</v>
      </c>
      <c r="J98" s="50">
        <f t="shared" si="11"/>
        <v>117.71325417405968</v>
      </c>
    </row>
    <row r="99" spans="1:10" ht="15" outlineLevel="1">
      <c r="A99" s="21">
        <v>4131</v>
      </c>
      <c r="B99" s="22"/>
      <c r="C99" s="22" t="s">
        <v>143</v>
      </c>
      <c r="D99" s="23">
        <v>22586830</v>
      </c>
      <c r="E99" s="23">
        <v>24000000</v>
      </c>
      <c r="F99" s="23">
        <v>24000000</v>
      </c>
      <c r="G99" s="23">
        <v>24552000</v>
      </c>
      <c r="H99" s="50">
        <f t="shared" si="9"/>
        <v>102.3</v>
      </c>
      <c r="I99" s="50">
        <f t="shared" si="10"/>
        <v>102.3</v>
      </c>
      <c r="J99" s="50">
        <f t="shared" si="11"/>
        <v>108.70051264387254</v>
      </c>
    </row>
    <row r="100" spans="1:10" ht="15" outlineLevel="1">
      <c r="A100" s="21">
        <v>4132</v>
      </c>
      <c r="B100" s="22"/>
      <c r="C100" s="22" t="s">
        <v>144</v>
      </c>
      <c r="D100" s="23">
        <v>3243964</v>
      </c>
      <c r="E100" s="23">
        <v>3119916</v>
      </c>
      <c r="F100" s="23">
        <v>3119916</v>
      </c>
      <c r="G100" s="23">
        <v>3191674</v>
      </c>
      <c r="H100" s="50">
        <f t="shared" si="9"/>
        <v>102.29999782045414</v>
      </c>
      <c r="I100" s="50">
        <f t="shared" si="10"/>
        <v>102.29999782045414</v>
      </c>
      <c r="J100" s="50">
        <f t="shared" si="11"/>
        <v>98.38808322163871</v>
      </c>
    </row>
    <row r="101" spans="1:10" ht="15" outlineLevel="1">
      <c r="A101" s="21">
        <v>4133</v>
      </c>
      <c r="B101" s="22"/>
      <c r="C101" s="22" t="s">
        <v>145</v>
      </c>
      <c r="D101" s="23">
        <v>397113788</v>
      </c>
      <c r="E101" s="23">
        <v>398132195.91999996</v>
      </c>
      <c r="F101" s="23">
        <v>394353195.91999996</v>
      </c>
      <c r="G101" s="23">
        <v>418798974.2</v>
      </c>
      <c r="H101" s="50">
        <f t="shared" si="9"/>
        <v>106.19895528498753</v>
      </c>
      <c r="I101" s="50">
        <f t="shared" si="10"/>
        <v>105.19093368780273</v>
      </c>
      <c r="J101" s="50">
        <f t="shared" si="11"/>
        <v>105.46069838300352</v>
      </c>
    </row>
    <row r="102" spans="1:10" ht="15.75">
      <c r="A102" s="36">
        <v>42</v>
      </c>
      <c r="B102" s="37" t="s">
        <v>45</v>
      </c>
      <c r="C102" s="37" t="s">
        <v>46</v>
      </c>
      <c r="D102" s="38">
        <f>+D103</f>
        <v>693743832.78</v>
      </c>
      <c r="E102" s="38">
        <f>+E103</f>
        <v>699110785.94</v>
      </c>
      <c r="F102" s="38">
        <f>+F103</f>
        <v>926160633</v>
      </c>
      <c r="G102" s="38">
        <f>+G103</f>
        <v>1959668469</v>
      </c>
      <c r="H102" s="49">
        <f t="shared" si="9"/>
        <v>211.59055990668523</v>
      </c>
      <c r="I102" s="49">
        <f t="shared" si="10"/>
        <v>280.3087162165719</v>
      </c>
      <c r="J102" s="49">
        <f t="shared" si="11"/>
        <v>282.4772454044215</v>
      </c>
    </row>
    <row r="103" spans="1:10" ht="15">
      <c r="A103" s="21">
        <v>420</v>
      </c>
      <c r="B103" s="22"/>
      <c r="C103" s="22" t="s">
        <v>47</v>
      </c>
      <c r="D103" s="23">
        <f>D104+D105+D106+D107+D108+D109+D110+D111+D112</f>
        <v>693743832.78</v>
      </c>
      <c r="E103" s="23">
        <f>E104+E105+E106+E107+E108+E109+E110+E111+E112</f>
        <v>699110785.94</v>
      </c>
      <c r="F103" s="23">
        <f>F104+F105+F106+F107+F108+F109+F110+F111+F112</f>
        <v>926160633</v>
      </c>
      <c r="G103" s="23">
        <f>G104+G105+G106+G107+G108+G109+G110+G111+G112</f>
        <v>1959668469</v>
      </c>
      <c r="H103" s="50">
        <f t="shared" si="9"/>
        <v>211.59055990668523</v>
      </c>
      <c r="I103" s="50">
        <f t="shared" si="10"/>
        <v>280.3087162165719</v>
      </c>
      <c r="J103" s="50">
        <f t="shared" si="11"/>
        <v>282.4772454044215</v>
      </c>
    </row>
    <row r="104" spans="1:10" ht="15" outlineLevel="1">
      <c r="A104" s="21">
        <v>4200</v>
      </c>
      <c r="B104" s="22"/>
      <c r="C104" s="22" t="s">
        <v>146</v>
      </c>
      <c r="D104" s="23">
        <v>0</v>
      </c>
      <c r="E104" s="23">
        <v>14403000</v>
      </c>
      <c r="F104" s="23">
        <v>17500000</v>
      </c>
      <c r="G104" s="23">
        <v>0</v>
      </c>
      <c r="H104" s="51" t="s">
        <v>158</v>
      </c>
      <c r="I104" s="51" t="s">
        <v>158</v>
      </c>
      <c r="J104" s="51" t="s">
        <v>158</v>
      </c>
    </row>
    <row r="105" spans="1:10" ht="15" outlineLevel="1">
      <c r="A105" s="21">
        <v>4201</v>
      </c>
      <c r="B105" s="22"/>
      <c r="C105" s="22" t="s">
        <v>147</v>
      </c>
      <c r="D105" s="23">
        <v>5969515</v>
      </c>
      <c r="E105" s="23">
        <v>0</v>
      </c>
      <c r="F105" s="23">
        <v>0</v>
      </c>
      <c r="G105" s="23">
        <v>1000000</v>
      </c>
      <c r="H105" s="50">
        <f aca="true" t="shared" si="12" ref="H105:H110">IF(F105&lt;&gt;0,G105/F105*100,)</f>
        <v>0</v>
      </c>
      <c r="I105" s="50">
        <f aca="true" t="shared" si="13" ref="I105:I110">IF(E105&lt;&gt;0,G105/E105*100,)</f>
        <v>0</v>
      </c>
      <c r="J105" s="50">
        <f aca="true" t="shared" si="14" ref="J105:J110">IF(D105&lt;&gt;0,G105/D105*100,)</f>
        <v>16.751779667192395</v>
      </c>
    </row>
    <row r="106" spans="1:10" ht="15" outlineLevel="1">
      <c r="A106" s="21">
        <v>4202</v>
      </c>
      <c r="B106" s="22"/>
      <c r="C106" s="22" t="s">
        <v>148</v>
      </c>
      <c r="D106" s="23">
        <v>117795504</v>
      </c>
      <c r="E106" s="23">
        <v>100927741.44</v>
      </c>
      <c r="F106" s="23">
        <v>103343869</v>
      </c>
      <c r="G106" s="23">
        <v>41627777</v>
      </c>
      <c r="H106" s="50">
        <f t="shared" si="12"/>
        <v>40.28083852753762</v>
      </c>
      <c r="I106" s="50">
        <f t="shared" si="13"/>
        <v>41.24512884769851</v>
      </c>
      <c r="J106" s="50">
        <f t="shared" si="14"/>
        <v>35.33902023968589</v>
      </c>
    </row>
    <row r="107" spans="1:10" ht="15" outlineLevel="1">
      <c r="A107" s="21">
        <v>4203</v>
      </c>
      <c r="B107" s="22"/>
      <c r="C107" s="22" t="s">
        <v>149</v>
      </c>
      <c r="D107" s="23">
        <v>323940</v>
      </c>
      <c r="E107" s="23">
        <v>200000</v>
      </c>
      <c r="F107" s="23">
        <v>0</v>
      </c>
      <c r="G107" s="23">
        <v>1023000</v>
      </c>
      <c r="H107" s="50">
        <f t="shared" si="12"/>
        <v>0</v>
      </c>
      <c r="I107" s="50">
        <f t="shared" si="13"/>
        <v>511.5</v>
      </c>
      <c r="J107" s="50">
        <f t="shared" si="14"/>
        <v>315.79922207816264</v>
      </c>
    </row>
    <row r="108" spans="1:10" ht="15" outlineLevel="1">
      <c r="A108" s="21">
        <v>4204</v>
      </c>
      <c r="B108" s="22"/>
      <c r="C108" s="22" t="s">
        <v>150</v>
      </c>
      <c r="D108" s="23">
        <v>97395271.1</v>
      </c>
      <c r="E108" s="23">
        <v>116233498.49</v>
      </c>
      <c r="F108" s="23">
        <v>180000000</v>
      </c>
      <c r="G108" s="23">
        <v>1081000000</v>
      </c>
      <c r="H108" s="50">
        <f t="shared" si="12"/>
        <v>600.5555555555555</v>
      </c>
      <c r="I108" s="50">
        <f t="shared" si="13"/>
        <v>930.0244886744097</v>
      </c>
      <c r="J108" s="50">
        <f t="shared" si="14"/>
        <v>1109.9101504528796</v>
      </c>
    </row>
    <row r="109" spans="1:10" ht="15" outlineLevel="1">
      <c r="A109" s="21">
        <v>4205</v>
      </c>
      <c r="B109" s="22"/>
      <c r="C109" s="22" t="s">
        <v>151</v>
      </c>
      <c r="D109" s="23">
        <v>385558226.68</v>
      </c>
      <c r="E109" s="23">
        <v>285645269.01</v>
      </c>
      <c r="F109" s="23">
        <v>386874832</v>
      </c>
      <c r="G109" s="23">
        <v>588070514</v>
      </c>
      <c r="H109" s="50">
        <f t="shared" si="12"/>
        <v>152.00536849603077</v>
      </c>
      <c r="I109" s="50">
        <f t="shared" si="13"/>
        <v>205.8744106066089</v>
      </c>
      <c r="J109" s="50">
        <f t="shared" si="14"/>
        <v>152.52443685712825</v>
      </c>
    </row>
    <row r="110" spans="1:10" ht="15" outlineLevel="1">
      <c r="A110" s="21">
        <v>4206</v>
      </c>
      <c r="B110" s="22"/>
      <c r="C110" s="22" t="s">
        <v>152</v>
      </c>
      <c r="D110" s="23">
        <v>47976684</v>
      </c>
      <c r="E110" s="23">
        <v>47504280.25</v>
      </c>
      <c r="F110" s="23">
        <v>47500000</v>
      </c>
      <c r="G110" s="23">
        <v>105626536</v>
      </c>
      <c r="H110" s="50">
        <f t="shared" si="12"/>
        <v>222.3716547368421</v>
      </c>
      <c r="I110" s="50">
        <f t="shared" si="13"/>
        <v>222.3516185154705</v>
      </c>
      <c r="J110" s="50">
        <f t="shared" si="14"/>
        <v>220.16222713516424</v>
      </c>
    </row>
    <row r="111" spans="1:10" ht="15" outlineLevel="1">
      <c r="A111" s="21">
        <v>4207</v>
      </c>
      <c r="B111" s="22"/>
      <c r="C111" s="22" t="s">
        <v>153</v>
      </c>
      <c r="D111" s="23">
        <v>0</v>
      </c>
      <c r="E111" s="23">
        <v>1000000</v>
      </c>
      <c r="F111" s="23">
        <v>1000000</v>
      </c>
      <c r="G111" s="23">
        <v>0</v>
      </c>
      <c r="H111" s="51" t="s">
        <v>158</v>
      </c>
      <c r="I111" s="51" t="s">
        <v>158</v>
      </c>
      <c r="J111" s="51" t="s">
        <v>158</v>
      </c>
    </row>
    <row r="112" spans="1:10" ht="15" outlineLevel="1">
      <c r="A112" s="21">
        <v>4208</v>
      </c>
      <c r="B112" s="22"/>
      <c r="C112" s="22" t="s">
        <v>154</v>
      </c>
      <c r="D112" s="23">
        <v>38724692</v>
      </c>
      <c r="E112" s="23">
        <v>133196996.75</v>
      </c>
      <c r="F112" s="23">
        <v>189941932</v>
      </c>
      <c r="G112" s="23">
        <v>141320642</v>
      </c>
      <c r="H112" s="50">
        <f>IF(F112&lt;&gt;0,G112/F112*100,)</f>
        <v>74.40202408807761</v>
      </c>
      <c r="I112" s="50">
        <f>IF(E112&lt;&gt;0,G112/E112*100,)</f>
        <v>106.09897028327705</v>
      </c>
      <c r="J112" s="50">
        <f>IF(D112&lt;&gt;0,G112/D112*100,)</f>
        <v>364.9367747069492</v>
      </c>
    </row>
    <row r="113" spans="1:10" ht="15.75">
      <c r="A113" s="36">
        <v>43</v>
      </c>
      <c r="B113" s="37"/>
      <c r="C113" s="37" t="s">
        <v>48</v>
      </c>
      <c r="D113" s="38">
        <f>D114+D115+D117</f>
        <v>31066517.99</v>
      </c>
      <c r="E113" s="38">
        <f>E114+E115+E117</f>
        <v>63793167.88</v>
      </c>
      <c r="F113" s="38">
        <f>F114+F115+F117</f>
        <v>76515601</v>
      </c>
      <c r="G113" s="38">
        <f>G114+G115+G117</f>
        <v>36294249</v>
      </c>
      <c r="H113" s="49">
        <f>IF(F113&lt;&gt;0,G113/F113*100,)</f>
        <v>47.43378935231783</v>
      </c>
      <c r="I113" s="49">
        <f>IF(E113&lt;&gt;0,G113/E113*100,)</f>
        <v>56.89363015844009</v>
      </c>
      <c r="J113" s="49">
        <f>IF(D113&lt;&gt;0,G113/D113*100,)</f>
        <v>116.82754086467868</v>
      </c>
    </row>
    <row r="114" spans="1:10" ht="15">
      <c r="A114" s="21">
        <v>430</v>
      </c>
      <c r="B114" s="22"/>
      <c r="C114" s="22" t="s">
        <v>49</v>
      </c>
      <c r="D114" s="23"/>
      <c r="E114" s="23"/>
      <c r="F114" s="23"/>
      <c r="G114" s="23"/>
      <c r="H114" s="51" t="s">
        <v>158</v>
      </c>
      <c r="I114" s="51" t="s">
        <v>158</v>
      </c>
      <c r="J114" s="51" t="s">
        <v>158</v>
      </c>
    </row>
    <row r="115" spans="1:10" ht="30">
      <c r="A115" s="21">
        <v>431</v>
      </c>
      <c r="B115" s="22"/>
      <c r="C115" s="26" t="s">
        <v>75</v>
      </c>
      <c r="D115" s="23">
        <f>D116</f>
        <v>10771280</v>
      </c>
      <c r="E115" s="23">
        <f>E116</f>
        <v>26372341</v>
      </c>
      <c r="F115" s="23">
        <f>F116</f>
        <v>31074153</v>
      </c>
      <c r="G115" s="23">
        <f>G116</f>
        <v>11290647</v>
      </c>
      <c r="H115" s="50">
        <f>IF(F115&lt;&gt;0,G115/F115*100,)</f>
        <v>36.334528571060325</v>
      </c>
      <c r="I115" s="50">
        <f>IF(E115&lt;&gt;0,G115/E115*100,)</f>
        <v>42.8124564292567</v>
      </c>
      <c r="J115" s="50">
        <f>IF(D115&lt;&gt;0,G115/D115*100,)</f>
        <v>104.82177605632756</v>
      </c>
    </row>
    <row r="116" spans="1:10" ht="30" outlineLevel="1">
      <c r="A116" s="21">
        <v>4310</v>
      </c>
      <c r="B116" s="22"/>
      <c r="C116" s="26" t="s">
        <v>155</v>
      </c>
      <c r="D116" s="23">
        <v>10771280</v>
      </c>
      <c r="E116" s="23">
        <v>26372341</v>
      </c>
      <c r="F116" s="23">
        <v>31074153</v>
      </c>
      <c r="G116" s="23">
        <v>11290647</v>
      </c>
      <c r="H116" s="50">
        <f>IF(F116&lt;&gt;0,G116/F116*100,)</f>
        <v>36.334528571060325</v>
      </c>
      <c r="I116" s="50">
        <f>IF(E116&lt;&gt;0,G116/E116*100,)</f>
        <v>42.8124564292567</v>
      </c>
      <c r="J116" s="50">
        <f>IF(D116&lt;&gt;0,G116/D116*100,)</f>
        <v>104.82177605632756</v>
      </c>
    </row>
    <row r="117" spans="1:10" ht="15" customHeight="1">
      <c r="A117" s="21">
        <v>432</v>
      </c>
      <c r="B117" s="22"/>
      <c r="C117" s="26" t="s">
        <v>76</v>
      </c>
      <c r="D117" s="23">
        <f>D118</f>
        <v>20295237.99</v>
      </c>
      <c r="E117" s="23">
        <f>E118</f>
        <v>37420826.88</v>
      </c>
      <c r="F117" s="23">
        <f>F118</f>
        <v>45441448</v>
      </c>
      <c r="G117" s="23">
        <f>G118</f>
        <v>25003602</v>
      </c>
      <c r="H117" s="50">
        <f>IF(F117&lt;&gt;0,G117/F117*100,)</f>
        <v>55.02377917182568</v>
      </c>
      <c r="I117" s="50">
        <f>IF(E117&lt;&gt;0,G117/E117*100,)</f>
        <v>66.8173423323349</v>
      </c>
      <c r="J117" s="50">
        <f>IF(D117&lt;&gt;0,G117/D117*100,)</f>
        <v>123.19935352480191</v>
      </c>
    </row>
    <row r="118" spans="1:10" ht="15" customHeight="1" outlineLevel="1">
      <c r="A118" s="21">
        <v>4323</v>
      </c>
      <c r="B118" s="22"/>
      <c r="C118" s="26" t="s">
        <v>156</v>
      </c>
      <c r="D118" s="23">
        <v>20295237.99</v>
      </c>
      <c r="E118" s="23">
        <v>37420826.88</v>
      </c>
      <c r="F118" s="23">
        <v>45441448</v>
      </c>
      <c r="G118" s="23">
        <v>25003602</v>
      </c>
      <c r="H118" s="50">
        <f>IF(F118&lt;&gt;0,G118/F118*100,)</f>
        <v>55.02377917182568</v>
      </c>
      <c r="I118" s="50">
        <f>IF(E118&lt;&gt;0,G118/E118*100,)</f>
        <v>66.8173423323349</v>
      </c>
      <c r="J118" s="50">
        <f>IF(D118&lt;&gt;0,G118/D118*100,)</f>
        <v>123.19935352480191</v>
      </c>
    </row>
    <row r="119" spans="1:10" ht="54">
      <c r="A119" s="16"/>
      <c r="B119" s="40" t="s">
        <v>2</v>
      </c>
      <c r="C119" s="30" t="s">
        <v>74</v>
      </c>
      <c r="D119" s="39">
        <f>+D7-D57</f>
        <v>-215523507.8800001</v>
      </c>
      <c r="E119" s="39">
        <f>+E7-E57</f>
        <v>99176103.4300003</v>
      </c>
      <c r="F119" s="39">
        <f>+F7-F57</f>
        <v>37591085.92000008</v>
      </c>
      <c r="G119" s="39">
        <f>+G7-G57</f>
        <v>-379307160.8000002</v>
      </c>
      <c r="H119" s="53">
        <f>IF(F119&lt;&gt;0,G119/F119*100,)</f>
        <v>-1009.0348589748838</v>
      </c>
      <c r="I119" s="53">
        <f>IF(E119&lt;&gt;0,G119/E119*100,)</f>
        <v>-382.45822096420613</v>
      </c>
      <c r="J119" s="53">
        <f>IF(D119&lt;&gt;0,G119/D119*100,)</f>
        <v>175.9934053278272</v>
      </c>
    </row>
    <row r="120" spans="1:10" ht="20.25">
      <c r="A120" s="2" t="s">
        <v>50</v>
      </c>
      <c r="B120" s="3"/>
      <c r="C120" s="3"/>
      <c r="D120" s="14"/>
      <c r="E120" s="14"/>
      <c r="F120" s="14"/>
      <c r="G120" s="14"/>
      <c r="H120" s="55" t="s">
        <v>158</v>
      </c>
      <c r="I120" s="55" t="s">
        <v>158</v>
      </c>
      <c r="J120" s="55" t="s">
        <v>158</v>
      </c>
    </row>
    <row r="121" spans="1:10" ht="36">
      <c r="A121" s="36">
        <v>75</v>
      </c>
      <c r="B121" s="41" t="s">
        <v>3</v>
      </c>
      <c r="C121" s="42" t="s">
        <v>51</v>
      </c>
      <c r="D121" s="38">
        <f>+D122+D124</f>
        <v>67684211</v>
      </c>
      <c r="E121" s="38">
        <f>+E122+E124</f>
        <v>30535451</v>
      </c>
      <c r="F121" s="38">
        <f>+F122+F124</f>
        <v>0</v>
      </c>
      <c r="G121" s="38">
        <f>+G122+G124</f>
        <v>0</v>
      </c>
      <c r="H121" s="56" t="s">
        <v>158</v>
      </c>
      <c r="I121" s="56" t="s">
        <v>158</v>
      </c>
      <c r="J121" s="56" t="s">
        <v>158</v>
      </c>
    </row>
    <row r="122" spans="1:10" ht="15">
      <c r="A122" s="21">
        <v>750</v>
      </c>
      <c r="B122" s="22"/>
      <c r="C122" s="22" t="s">
        <v>52</v>
      </c>
      <c r="D122" s="23">
        <f>D123</f>
        <v>114059</v>
      </c>
      <c r="E122" s="23">
        <f>E123</f>
        <v>30535451</v>
      </c>
      <c r="F122" s="23">
        <f>F123</f>
        <v>0</v>
      </c>
      <c r="G122" s="23">
        <f>G123</f>
        <v>0</v>
      </c>
      <c r="H122" s="51" t="s">
        <v>158</v>
      </c>
      <c r="I122" s="51" t="s">
        <v>158</v>
      </c>
      <c r="J122" s="51" t="s">
        <v>158</v>
      </c>
    </row>
    <row r="123" spans="1:10" ht="15" outlineLevel="1">
      <c r="A123" s="21">
        <v>7500</v>
      </c>
      <c r="B123" s="22"/>
      <c r="C123" s="22" t="s">
        <v>110</v>
      </c>
      <c r="D123" s="23">
        <v>114059</v>
      </c>
      <c r="E123" s="23">
        <v>30535451</v>
      </c>
      <c r="F123" s="23">
        <v>0</v>
      </c>
      <c r="G123" s="23">
        <v>0</v>
      </c>
      <c r="H123" s="51" t="s">
        <v>158</v>
      </c>
      <c r="I123" s="51" t="s">
        <v>158</v>
      </c>
      <c r="J123" s="51" t="s">
        <v>158</v>
      </c>
    </row>
    <row r="124" spans="1:10" ht="15">
      <c r="A124" s="21">
        <v>751</v>
      </c>
      <c r="B124" s="22"/>
      <c r="C124" s="22" t="s">
        <v>53</v>
      </c>
      <c r="D124" s="23">
        <f>D125+D126</f>
        <v>67570152</v>
      </c>
      <c r="E124" s="23">
        <f>E125+E126</f>
        <v>0</v>
      </c>
      <c r="F124" s="23">
        <f>F125+F126</f>
        <v>0</v>
      </c>
      <c r="G124" s="23">
        <f>G125+G126</f>
        <v>0</v>
      </c>
      <c r="H124" s="51" t="s">
        <v>158</v>
      </c>
      <c r="I124" s="51" t="s">
        <v>158</v>
      </c>
      <c r="J124" s="51" t="s">
        <v>158</v>
      </c>
    </row>
    <row r="125" spans="1:10" ht="15" outlineLevel="1">
      <c r="A125" s="21">
        <v>7511</v>
      </c>
      <c r="B125" s="22"/>
      <c r="C125" s="22" t="s">
        <v>111</v>
      </c>
      <c r="D125" s="23">
        <v>61566000</v>
      </c>
      <c r="E125" s="23">
        <v>0</v>
      </c>
      <c r="F125" s="23">
        <v>0</v>
      </c>
      <c r="G125" s="23">
        <v>0</v>
      </c>
      <c r="H125" s="51" t="s">
        <v>158</v>
      </c>
      <c r="I125" s="51" t="s">
        <v>158</v>
      </c>
      <c r="J125" s="51" t="s">
        <v>158</v>
      </c>
    </row>
    <row r="126" spans="1:10" ht="15" outlineLevel="1">
      <c r="A126" s="21">
        <v>7512</v>
      </c>
      <c r="B126" s="22"/>
      <c r="C126" s="22" t="s">
        <v>112</v>
      </c>
      <c r="D126" s="23">
        <v>6004152</v>
      </c>
      <c r="E126" s="23">
        <v>0</v>
      </c>
      <c r="F126" s="23">
        <v>0</v>
      </c>
      <c r="G126" s="23">
        <v>0</v>
      </c>
      <c r="H126" s="51" t="s">
        <v>158</v>
      </c>
      <c r="I126" s="51" t="s">
        <v>158</v>
      </c>
      <c r="J126" s="51" t="s">
        <v>158</v>
      </c>
    </row>
    <row r="127" spans="1:10" ht="36">
      <c r="A127" s="43" t="s">
        <v>54</v>
      </c>
      <c r="B127" s="41" t="s">
        <v>55</v>
      </c>
      <c r="C127" s="42" t="s">
        <v>56</v>
      </c>
      <c r="D127" s="38">
        <f>+D128+D129</f>
        <v>0</v>
      </c>
      <c r="E127" s="38">
        <f>+E128+E129</f>
        <v>0</v>
      </c>
      <c r="F127" s="38">
        <f>+F128+F129</f>
        <v>0</v>
      </c>
      <c r="G127" s="38">
        <f>+G128+G129</f>
        <v>0</v>
      </c>
      <c r="H127" s="56" t="s">
        <v>158</v>
      </c>
      <c r="I127" s="56" t="s">
        <v>158</v>
      </c>
      <c r="J127" s="56" t="s">
        <v>158</v>
      </c>
    </row>
    <row r="128" spans="1:10" ht="15">
      <c r="A128" s="21">
        <v>440</v>
      </c>
      <c r="B128" s="22"/>
      <c r="C128" s="22" t="s">
        <v>57</v>
      </c>
      <c r="D128" s="23"/>
      <c r="E128" s="23"/>
      <c r="F128" s="23"/>
      <c r="G128" s="23"/>
      <c r="H128" s="51" t="s">
        <v>158</v>
      </c>
      <c r="I128" s="51" t="s">
        <v>158</v>
      </c>
      <c r="J128" s="51" t="s">
        <v>158</v>
      </c>
    </row>
    <row r="129" spans="1:10" ht="15">
      <c r="A129" s="21">
        <v>441</v>
      </c>
      <c r="B129" s="22"/>
      <c r="C129" s="22" t="s">
        <v>58</v>
      </c>
      <c r="D129" s="23"/>
      <c r="E129" s="23"/>
      <c r="F129" s="23"/>
      <c r="G129" s="23"/>
      <c r="H129" s="51" t="s">
        <v>158</v>
      </c>
      <c r="I129" s="51" t="s">
        <v>158</v>
      </c>
      <c r="J129" s="51" t="s">
        <v>158</v>
      </c>
    </row>
    <row r="130" spans="1:10" ht="54">
      <c r="A130" s="16" t="s">
        <v>17</v>
      </c>
      <c r="B130" s="40" t="s">
        <v>59</v>
      </c>
      <c r="C130" s="30" t="s">
        <v>60</v>
      </c>
      <c r="D130" s="39">
        <f>+D121-D127</f>
        <v>67684211</v>
      </c>
      <c r="E130" s="39">
        <f>+E121-E127</f>
        <v>30535451</v>
      </c>
      <c r="F130" s="39">
        <f>+F121-F127</f>
        <v>0</v>
      </c>
      <c r="G130" s="39">
        <f>+G121-G127</f>
        <v>0</v>
      </c>
      <c r="H130" s="57" t="s">
        <v>158</v>
      </c>
      <c r="I130" s="57" t="s">
        <v>158</v>
      </c>
      <c r="J130" s="57" t="s">
        <v>158</v>
      </c>
    </row>
    <row r="131" spans="1:10" ht="72">
      <c r="A131" s="16" t="s">
        <v>17</v>
      </c>
      <c r="B131" s="40" t="s">
        <v>61</v>
      </c>
      <c r="C131" s="30" t="s">
        <v>62</v>
      </c>
      <c r="D131" s="39">
        <f>+D119+D130</f>
        <v>-147839296.8800001</v>
      </c>
      <c r="E131" s="39">
        <f>+E119+E130</f>
        <v>129711554.4300003</v>
      </c>
      <c r="F131" s="39">
        <f>+F119+F130</f>
        <v>37591085.92000008</v>
      </c>
      <c r="G131" s="39">
        <f>+G119+G130</f>
        <v>-379307160.8000002</v>
      </c>
      <c r="H131" s="53">
        <f>IF(F131&lt;&gt;0,G131/F131*100,)</f>
        <v>-1009.0348589748838</v>
      </c>
      <c r="I131" s="53">
        <f>IF(E131&lt;&gt;0,G131/E131*100,)</f>
        <v>-292.42357203011994</v>
      </c>
      <c r="J131" s="53">
        <f>IF(D131&lt;&gt;0,G131/D131*100,)</f>
        <v>256.56721102230387</v>
      </c>
    </row>
    <row r="132" spans="1:10" ht="20.25">
      <c r="A132" s="2" t="s">
        <v>63</v>
      </c>
      <c r="B132" s="3"/>
      <c r="C132" s="3"/>
      <c r="D132" s="14"/>
      <c r="E132" s="14"/>
      <c r="F132" s="14"/>
      <c r="G132" s="14"/>
      <c r="H132" s="55" t="s">
        <v>158</v>
      </c>
      <c r="I132" s="55" t="s">
        <v>158</v>
      </c>
      <c r="J132" s="55" t="s">
        <v>158</v>
      </c>
    </row>
    <row r="133" spans="1:10" ht="18">
      <c r="A133" s="44">
        <v>50</v>
      </c>
      <c r="B133" s="45" t="s">
        <v>64</v>
      </c>
      <c r="C133" s="45" t="s">
        <v>65</v>
      </c>
      <c r="D133" s="38">
        <f>+D134</f>
        <v>0</v>
      </c>
      <c r="E133" s="38">
        <f>+E134</f>
        <v>0</v>
      </c>
      <c r="F133" s="38">
        <f>+F134</f>
        <v>110000000</v>
      </c>
      <c r="G133" s="38">
        <f>+G134</f>
        <v>480000000</v>
      </c>
      <c r="H133" s="49">
        <f aca="true" t="shared" si="15" ref="H133:H140">IF(F133&lt;&gt;0,G133/F133*100,)</f>
        <v>436.3636363636363</v>
      </c>
      <c r="I133" s="49">
        <f aca="true" t="shared" si="16" ref="I133:I140">IF(E133&lt;&gt;0,G133/E133*100,)</f>
        <v>0</v>
      </c>
      <c r="J133" s="49">
        <f aca="true" t="shared" si="17" ref="J133:J140">IF(D133&lt;&gt;0,G133/D133*100,)</f>
        <v>0</v>
      </c>
    </row>
    <row r="134" spans="1:10" ht="15">
      <c r="A134" s="21">
        <v>500</v>
      </c>
      <c r="B134" s="22"/>
      <c r="C134" s="22" t="s">
        <v>66</v>
      </c>
      <c r="D134" s="23">
        <f>D135</f>
        <v>0</v>
      </c>
      <c r="E134" s="23">
        <f>E135</f>
        <v>0</v>
      </c>
      <c r="F134" s="23">
        <f>F135</f>
        <v>110000000</v>
      </c>
      <c r="G134" s="23">
        <f>G135</f>
        <v>480000000</v>
      </c>
      <c r="H134" s="50">
        <f t="shared" si="15"/>
        <v>436.3636363636363</v>
      </c>
      <c r="I134" s="50">
        <f t="shared" si="16"/>
        <v>0</v>
      </c>
      <c r="J134" s="50">
        <f t="shared" si="17"/>
        <v>0</v>
      </c>
    </row>
    <row r="135" spans="1:10" ht="15" outlineLevel="1">
      <c r="A135" s="21">
        <v>5001</v>
      </c>
      <c r="B135" s="22"/>
      <c r="C135" s="22" t="s">
        <v>85</v>
      </c>
      <c r="D135" s="23">
        <v>0</v>
      </c>
      <c r="E135" s="23">
        <v>0</v>
      </c>
      <c r="F135" s="23">
        <v>110000000</v>
      </c>
      <c r="G135" s="23">
        <v>480000000</v>
      </c>
      <c r="H135" s="50">
        <f t="shared" si="15"/>
        <v>436.3636363636363</v>
      </c>
      <c r="I135" s="50">
        <f t="shared" si="16"/>
        <v>0</v>
      </c>
      <c r="J135" s="50">
        <f t="shared" si="17"/>
        <v>0</v>
      </c>
    </row>
    <row r="136" spans="1:10" ht="18">
      <c r="A136" s="44">
        <v>55</v>
      </c>
      <c r="B136" s="41" t="s">
        <v>67</v>
      </c>
      <c r="C136" s="45" t="s">
        <v>68</v>
      </c>
      <c r="D136" s="38">
        <f>+D137</f>
        <v>35500000</v>
      </c>
      <c r="E136" s="38">
        <f>+E137</f>
        <v>36000000</v>
      </c>
      <c r="F136" s="38">
        <f>+F137</f>
        <v>147000000</v>
      </c>
      <c r="G136" s="38">
        <f>+G137</f>
        <v>151000000</v>
      </c>
      <c r="H136" s="49">
        <f t="shared" si="15"/>
        <v>102.72108843537416</v>
      </c>
      <c r="I136" s="49">
        <f t="shared" si="16"/>
        <v>419.44444444444446</v>
      </c>
      <c r="J136" s="49">
        <f t="shared" si="17"/>
        <v>425.3521126760563</v>
      </c>
    </row>
    <row r="137" spans="1:10" ht="15">
      <c r="A137" s="21">
        <v>550</v>
      </c>
      <c r="B137" s="22"/>
      <c r="C137" s="22" t="s">
        <v>69</v>
      </c>
      <c r="D137" s="23">
        <f>D138</f>
        <v>35500000</v>
      </c>
      <c r="E137" s="23">
        <f>E138</f>
        <v>36000000</v>
      </c>
      <c r="F137" s="23">
        <f>F138</f>
        <v>147000000</v>
      </c>
      <c r="G137" s="23">
        <f>G138</f>
        <v>151000000</v>
      </c>
      <c r="H137" s="50">
        <f t="shared" si="15"/>
        <v>102.72108843537416</v>
      </c>
      <c r="I137" s="50">
        <f t="shared" si="16"/>
        <v>419.44444444444446</v>
      </c>
      <c r="J137" s="50">
        <f t="shared" si="17"/>
        <v>425.3521126760563</v>
      </c>
    </row>
    <row r="138" spans="1:10" ht="15" outlineLevel="1">
      <c r="A138" s="21">
        <v>5501</v>
      </c>
      <c r="B138" s="22"/>
      <c r="C138" s="22" t="s">
        <v>157</v>
      </c>
      <c r="D138" s="23">
        <v>35500000</v>
      </c>
      <c r="E138" s="23">
        <v>36000000</v>
      </c>
      <c r="F138" s="23">
        <v>147000000</v>
      </c>
      <c r="G138" s="23">
        <v>151000000</v>
      </c>
      <c r="H138" s="50">
        <f t="shared" si="15"/>
        <v>102.72108843537416</v>
      </c>
      <c r="I138" s="50">
        <f t="shared" si="16"/>
        <v>419.44444444444446</v>
      </c>
      <c r="J138" s="50">
        <f t="shared" si="17"/>
        <v>425.3521126760563</v>
      </c>
    </row>
    <row r="139" spans="1:10" ht="18">
      <c r="A139" s="16" t="s">
        <v>17</v>
      </c>
      <c r="B139" s="40" t="s">
        <v>70</v>
      </c>
      <c r="C139" s="27" t="s">
        <v>71</v>
      </c>
      <c r="D139" s="39">
        <f>+D133-D136</f>
        <v>-35500000</v>
      </c>
      <c r="E139" s="39">
        <f>+E133-E136</f>
        <v>-36000000</v>
      </c>
      <c r="F139" s="39">
        <f>+F133-F136</f>
        <v>-37000000</v>
      </c>
      <c r="G139" s="39">
        <f>+G133-G136</f>
        <v>329000000</v>
      </c>
      <c r="H139" s="53">
        <f t="shared" si="15"/>
        <v>-889.1891891891892</v>
      </c>
      <c r="I139" s="53">
        <f t="shared" si="16"/>
        <v>-913.8888888888889</v>
      </c>
      <c r="J139" s="53">
        <f t="shared" si="17"/>
        <v>-926.7605633802816</v>
      </c>
    </row>
    <row r="140" spans="1:10" ht="54">
      <c r="A140" s="16" t="s">
        <v>17</v>
      </c>
      <c r="B140" s="40" t="s">
        <v>72</v>
      </c>
      <c r="C140" s="30" t="s">
        <v>73</v>
      </c>
      <c r="D140" s="46">
        <f>+D119+D130+D139</f>
        <v>-183339296.8800001</v>
      </c>
      <c r="E140" s="46">
        <f>+E119+E130+E139</f>
        <v>93711554.4300003</v>
      </c>
      <c r="F140" s="46">
        <f>+F119+F130+F139</f>
        <v>591085.9200000763</v>
      </c>
      <c r="G140" s="46">
        <f>+G119+G130+G139</f>
        <v>-50307160.80000019</v>
      </c>
      <c r="H140" s="58">
        <f t="shared" si="15"/>
        <v>-8510.9726179899</v>
      </c>
      <c r="I140" s="58">
        <f t="shared" si="16"/>
        <v>-53.68298616535927</v>
      </c>
      <c r="J140" s="58">
        <f t="shared" si="17"/>
        <v>27.439376967245277</v>
      </c>
    </row>
    <row r="141" spans="1:10" ht="15">
      <c r="A141" s="32"/>
      <c r="B141" s="33"/>
      <c r="C141" s="34"/>
      <c r="D141" s="29"/>
      <c r="E141" s="29"/>
      <c r="F141" s="29"/>
      <c r="G141" s="29"/>
      <c r="H141" s="59" t="s">
        <v>158</v>
      </c>
      <c r="I141" s="59" t="s">
        <v>158</v>
      </c>
      <c r="J141" s="59" t="s">
        <v>158</v>
      </c>
    </row>
    <row r="142" spans="1:10" ht="12.75">
      <c r="A142" s="31"/>
      <c r="B142" s="31"/>
      <c r="C142" s="31"/>
      <c r="D142" s="31"/>
      <c r="E142" s="31"/>
      <c r="F142" s="31"/>
      <c r="G142" s="31"/>
      <c r="H142" s="60" t="s">
        <v>158</v>
      </c>
      <c r="I142" s="60" t="s">
        <v>158</v>
      </c>
      <c r="J142" s="60" t="s">
        <v>158</v>
      </c>
    </row>
    <row r="143" spans="1:10" ht="15">
      <c r="A143" s="31"/>
      <c r="B143" s="31"/>
      <c r="C143" s="31"/>
      <c r="D143" s="47"/>
      <c r="E143" s="47"/>
      <c r="F143" s="47"/>
      <c r="G143" s="47"/>
      <c r="H143" s="61" t="s">
        <v>158</v>
      </c>
      <c r="I143" s="61" t="s">
        <v>158</v>
      </c>
      <c r="J143" s="61" t="s">
        <v>158</v>
      </c>
    </row>
    <row r="144" spans="1:10" ht="15">
      <c r="A144" s="31"/>
      <c r="B144" s="31"/>
      <c r="C144" s="67" t="s">
        <v>162</v>
      </c>
      <c r="D144" s="31"/>
      <c r="E144" s="31"/>
      <c r="F144" s="31"/>
      <c r="G144" s="31"/>
      <c r="H144" s="60" t="s">
        <v>160</v>
      </c>
      <c r="I144" s="60" t="s">
        <v>158</v>
      </c>
      <c r="J144" s="60" t="s">
        <v>158</v>
      </c>
    </row>
    <row r="145" spans="1:10" ht="15">
      <c r="A145" s="35"/>
      <c r="B145" s="34"/>
      <c r="C145" s="34"/>
      <c r="D145" s="35"/>
      <c r="E145" s="35"/>
      <c r="F145" s="35"/>
      <c r="G145" s="35"/>
      <c r="H145" s="62" t="s">
        <v>161</v>
      </c>
      <c r="I145" s="62" t="s">
        <v>158</v>
      </c>
      <c r="J145" s="62" t="s">
        <v>158</v>
      </c>
    </row>
    <row r="146" spans="1:10" ht="12.75">
      <c r="A146" s="29"/>
      <c r="B146" s="29"/>
      <c r="C146" s="29"/>
      <c r="D146" s="29"/>
      <c r="E146" s="29"/>
      <c r="F146" s="29"/>
      <c r="G146" s="29"/>
      <c r="H146" s="59" t="s">
        <v>158</v>
      </c>
      <c r="I146" s="59" t="s">
        <v>158</v>
      </c>
      <c r="J146" s="59" t="s">
        <v>158</v>
      </c>
    </row>
    <row r="147" spans="1:10" ht="12.75">
      <c r="A147" s="29"/>
      <c r="B147" s="29"/>
      <c r="C147" s="29"/>
      <c r="D147" s="29"/>
      <c r="E147" s="29"/>
      <c r="F147" s="29"/>
      <c r="G147" s="29"/>
      <c r="H147" s="59" t="s">
        <v>158</v>
      </c>
      <c r="I147" s="59" t="s">
        <v>158</v>
      </c>
      <c r="J147" s="59" t="s">
        <v>158</v>
      </c>
    </row>
    <row r="148" spans="1:10" ht="12.75">
      <c r="A148" s="28"/>
      <c r="B148" s="28"/>
      <c r="C148" s="28"/>
      <c r="D148" s="28"/>
      <c r="E148" s="28"/>
      <c r="F148" s="28"/>
      <c r="G148" s="28"/>
      <c r="H148" s="63" t="s">
        <v>158</v>
      </c>
      <c r="I148" s="63" t="s">
        <v>158</v>
      </c>
      <c r="J148" s="63" t="s">
        <v>158</v>
      </c>
    </row>
    <row r="149" spans="1:10" ht="12.75">
      <c r="A149" s="28"/>
      <c r="B149" s="28"/>
      <c r="C149" s="28"/>
      <c r="D149" s="28"/>
      <c r="E149" s="28"/>
      <c r="F149" s="28"/>
      <c r="G149" s="28"/>
      <c r="H149" s="63" t="s">
        <v>158</v>
      </c>
      <c r="I149" s="63" t="s">
        <v>158</v>
      </c>
      <c r="J149" s="63" t="s">
        <v>158</v>
      </c>
    </row>
    <row r="150" spans="1:10" ht="12.75">
      <c r="A150" s="28"/>
      <c r="B150" s="28"/>
      <c r="C150" s="28"/>
      <c r="D150" s="28"/>
      <c r="E150" s="28"/>
      <c r="F150" s="28"/>
      <c r="G150" s="28"/>
      <c r="H150" s="63" t="s">
        <v>158</v>
      </c>
      <c r="I150" s="63" t="s">
        <v>158</v>
      </c>
      <c r="J150" s="63" t="s">
        <v>158</v>
      </c>
    </row>
    <row r="151" spans="1:10" ht="12.75">
      <c r="A151" s="28"/>
      <c r="B151" s="28"/>
      <c r="C151" s="28"/>
      <c r="D151" s="28"/>
      <c r="E151" s="28"/>
      <c r="F151" s="28"/>
      <c r="G151" s="28"/>
      <c r="H151" s="63" t="s">
        <v>158</v>
      </c>
      <c r="I151" s="63" t="s">
        <v>158</v>
      </c>
      <c r="J151" s="63" t="s">
        <v>158</v>
      </c>
    </row>
    <row r="152" spans="1:10" ht="12.75">
      <c r="A152" s="28"/>
      <c r="B152" s="28"/>
      <c r="C152" s="28"/>
      <c r="D152" s="28"/>
      <c r="E152" s="28"/>
      <c r="F152" s="28"/>
      <c r="G152" s="28"/>
      <c r="H152" s="63" t="s">
        <v>158</v>
      </c>
      <c r="I152" s="63" t="s">
        <v>158</v>
      </c>
      <c r="J152" s="63" t="s">
        <v>158</v>
      </c>
    </row>
    <row r="153" spans="1:10" ht="12.75">
      <c r="A153" s="28"/>
      <c r="B153" s="28"/>
      <c r="C153" s="28"/>
      <c r="D153" s="28"/>
      <c r="E153" s="28"/>
      <c r="F153" s="28"/>
      <c r="G153" s="28"/>
      <c r="H153" s="63" t="s">
        <v>158</v>
      </c>
      <c r="I153" s="63" t="s">
        <v>158</v>
      </c>
      <c r="J153" s="63" t="s">
        <v>158</v>
      </c>
    </row>
    <row r="154" spans="1:10" ht="12.75">
      <c r="A154" s="28"/>
      <c r="B154" s="28"/>
      <c r="C154" s="28"/>
      <c r="D154" s="28"/>
      <c r="E154" s="28"/>
      <c r="F154" s="28"/>
      <c r="G154" s="28"/>
      <c r="H154" s="63" t="s">
        <v>158</v>
      </c>
      <c r="I154" s="63" t="s">
        <v>158</v>
      </c>
      <c r="J154" s="63" t="s">
        <v>158</v>
      </c>
    </row>
    <row r="155" spans="1:10" ht="12.75">
      <c r="A155" s="28"/>
      <c r="B155" s="28"/>
      <c r="C155" s="28"/>
      <c r="D155" s="28"/>
      <c r="E155" s="28"/>
      <c r="F155" s="28"/>
      <c r="G155" s="28"/>
      <c r="H155" s="63" t="s">
        <v>158</v>
      </c>
      <c r="I155" s="63" t="s">
        <v>158</v>
      </c>
      <c r="J155" s="63" t="s">
        <v>158</v>
      </c>
    </row>
    <row r="156" spans="1:10" ht="12.75">
      <c r="A156" s="28"/>
      <c r="B156" s="28"/>
      <c r="C156" s="28"/>
      <c r="D156" s="28"/>
      <c r="E156" s="28"/>
      <c r="F156" s="28"/>
      <c r="G156" s="28"/>
      <c r="H156" s="63" t="s">
        <v>158</v>
      </c>
      <c r="I156" s="63" t="s">
        <v>158</v>
      </c>
      <c r="J156" s="63" t="s">
        <v>158</v>
      </c>
    </row>
  </sheetData>
  <mergeCells count="2">
    <mergeCell ref="B1:C1"/>
    <mergeCell ref="B2:G2"/>
  </mergeCells>
  <printOptions/>
  <pageMargins left="0.82" right="0.75" top="0.3937007874015748" bottom="0.7874015748031497" header="0" footer="0"/>
  <pageSetup horizontalDpi="1200" verticalDpi="1200" orientation="landscape" paperSize="9" scale="65" r:id="rId1"/>
  <headerFooter alignWithMargins="0">
    <oddFooter>&amp;CStran &amp;P</oddFooter>
  </headerFooter>
  <rowBreaks count="3" manualBreakCount="3">
    <brk id="48" max="9" man="1"/>
    <brk id="94" max="255" man="1"/>
    <brk id="1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GASILSKA ZVEZA TIŠINA</dc:creator>
  <cp:keywords/>
  <dc:description/>
  <cp:lastModifiedBy>marjetam</cp:lastModifiedBy>
  <cp:lastPrinted>2005-12-06T16:26:11Z</cp:lastPrinted>
  <dcterms:created xsi:type="dcterms:W3CDTF">1999-09-22T06:59:43Z</dcterms:created>
  <dcterms:modified xsi:type="dcterms:W3CDTF">2005-12-06T16:26:19Z</dcterms:modified>
  <cp:category/>
  <cp:version/>
  <cp:contentType/>
  <cp:contentStatus/>
</cp:coreProperties>
</file>