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360" yWindow="300" windowWidth="11895" windowHeight="14715" tabRatio="857"/>
  </bookViews>
  <sheets>
    <sheet name="Proračun spl. del" sheetId="5" r:id="rId1"/>
  </sheets>
  <definedNames>
    <definedName name="CESTNO_GOSPODARSTVO">#REF!</definedName>
    <definedName name="DRUGE_JAVNE_POTREBE">#REF!</definedName>
    <definedName name="IZOBRAŽEVANJE">#REF!</definedName>
    <definedName name="KAPITALNE_INVESTICIJE">#REF!</definedName>
    <definedName name="KMETIJSTVO">#REF!</definedName>
    <definedName name="KOMUNALNO_GOSPODARSTVO">#REF!</definedName>
    <definedName name="KULTURA">#REF!</definedName>
    <definedName name="OTROŠKO_VARSTVO">#REF!</definedName>
    <definedName name="PLAČILA_OBRESTI">#REF!</definedName>
    <definedName name="Print_Titles" localSheetId="0">'Proračun spl. del'!$5:$5</definedName>
    <definedName name="SOCIALNO_VARSTVO">#REF!</definedName>
    <definedName name="SREDSTVA_ZA_DELO_OBČINSKIH_ORGANOV">#REF!</definedName>
    <definedName name="STANOVANJSKO_GOSPODARSTVO">#REF!</definedName>
    <definedName name="ŠPORT">#REF!</definedName>
    <definedName name="TURIZEM_IN_DROBNO_GOSPODARSTVO">#REF!</definedName>
    <definedName name="UREJANJE_PROSTORA">#REF!</definedName>
    <definedName name="VARSTVO_OKOLJA">#REF!</definedName>
    <definedName name="VARSTVO_PRED_NARAVN._IN_DRUGIMI_NESREČAMI">#REF!</definedName>
    <definedName name="ZDRAVSTVO">#REF!</definedName>
    <definedName name="ZNANOST">#REF!</definedName>
  </definedNames>
  <calcPr calcId="125725"/>
</workbook>
</file>

<file path=xl/calcChain.xml><?xml version="1.0" encoding="utf-8"?>
<calcChain xmlns="http://schemas.openxmlformats.org/spreadsheetml/2006/main">
  <c r="I173" i="5"/>
  <c r="I169"/>
  <c r="I164"/>
  <c r="I162"/>
  <c r="I159"/>
  <c r="I157"/>
  <c r="I155"/>
  <c r="I154"/>
  <c r="I151"/>
  <c r="I150"/>
  <c r="I147"/>
  <c r="I146"/>
  <c r="I145"/>
  <c r="I141"/>
  <c r="I140"/>
  <c r="I139"/>
  <c r="I138"/>
  <c r="I137"/>
  <c r="I136"/>
  <c r="I135"/>
  <c r="I134"/>
  <c r="I130"/>
  <c r="I128"/>
  <c r="I127"/>
  <c r="I126"/>
  <c r="I125"/>
  <c r="I124"/>
  <c r="I121"/>
  <c r="I118"/>
  <c r="I117"/>
  <c r="I116"/>
  <c r="I113"/>
  <c r="I112"/>
  <c r="I108"/>
  <c r="I105"/>
  <c r="I102"/>
  <c r="I101"/>
  <c r="I100"/>
  <c r="I99"/>
  <c r="I98"/>
  <c r="I97"/>
  <c r="I96"/>
  <c r="I95"/>
  <c r="I94"/>
  <c r="I91"/>
  <c r="I90"/>
  <c r="I89"/>
  <c r="I88"/>
  <c r="I87"/>
  <c r="I84"/>
  <c r="I83"/>
  <c r="I82"/>
  <c r="I81"/>
  <c r="I80"/>
  <c r="I79"/>
  <c r="I74"/>
  <c r="I72"/>
  <c r="I69"/>
  <c r="I68"/>
  <c r="I67"/>
  <c r="I64"/>
  <c r="I63"/>
  <c r="I59"/>
  <c r="I57"/>
  <c r="I56"/>
  <c r="I52"/>
  <c r="I51"/>
  <c r="I48"/>
  <c r="I46"/>
  <c r="I45"/>
  <c r="I41"/>
  <c r="I38"/>
  <c r="I35"/>
  <c r="I32"/>
  <c r="I29"/>
  <c r="I28"/>
  <c r="I24"/>
  <c r="I21"/>
  <c r="I20"/>
  <c r="I17"/>
  <c r="I16"/>
  <c r="I15"/>
  <c r="I14"/>
  <c r="I11"/>
  <c r="H173"/>
  <c r="H169"/>
  <c r="H164"/>
  <c r="H162"/>
  <c r="H159"/>
  <c r="H157"/>
  <c r="H155"/>
  <c r="H154"/>
  <c r="H151"/>
  <c r="H150"/>
  <c r="H147"/>
  <c r="H146"/>
  <c r="H145"/>
  <c r="H141"/>
  <c r="H140"/>
  <c r="H139"/>
  <c r="H138"/>
  <c r="H137"/>
  <c r="H136"/>
  <c r="H135"/>
  <c r="H134"/>
  <c r="H130"/>
  <c r="H128"/>
  <c r="H127"/>
  <c r="H126"/>
  <c r="H125"/>
  <c r="H124"/>
  <c r="H121"/>
  <c r="H118"/>
  <c r="H117"/>
  <c r="H116"/>
  <c r="H113"/>
  <c r="H112"/>
  <c r="H108"/>
  <c r="H105"/>
  <c r="H102"/>
  <c r="H101"/>
  <c r="H100"/>
  <c r="H99"/>
  <c r="H98"/>
  <c r="H97"/>
  <c r="H96"/>
  <c r="H95"/>
  <c r="H94"/>
  <c r="H91"/>
  <c r="H90"/>
  <c r="H89"/>
  <c r="H88"/>
  <c r="H87"/>
  <c r="H84"/>
  <c r="H83"/>
  <c r="H82"/>
  <c r="H81"/>
  <c r="H80"/>
  <c r="H79"/>
  <c r="H74"/>
  <c r="H72"/>
  <c r="H69"/>
  <c r="H68"/>
  <c r="H67"/>
  <c r="H64"/>
  <c r="H63"/>
  <c r="H59"/>
  <c r="H57"/>
  <c r="H56"/>
  <c r="H52"/>
  <c r="H51"/>
  <c r="H48"/>
  <c r="H46"/>
  <c r="H45"/>
  <c r="H41"/>
  <c r="H38"/>
  <c r="H35"/>
  <c r="H32"/>
  <c r="H29"/>
  <c r="H28"/>
  <c r="H24"/>
  <c r="H21"/>
  <c r="H20"/>
  <c r="H17"/>
  <c r="H16"/>
  <c r="H15"/>
  <c r="H14"/>
  <c r="H11"/>
  <c r="G172"/>
  <c r="F172"/>
  <c r="E172"/>
  <c r="E171" s="1"/>
  <c r="D172"/>
  <c r="G168"/>
  <c r="G167" s="1"/>
  <c r="F168"/>
  <c r="F167" s="1"/>
  <c r="E168"/>
  <c r="I168" s="1"/>
  <c r="D168"/>
  <c r="G149"/>
  <c r="F149"/>
  <c r="E149"/>
  <c r="I149" s="1"/>
  <c r="D149"/>
  <c r="G144"/>
  <c r="F144"/>
  <c r="E144"/>
  <c r="D144"/>
  <c r="G133"/>
  <c r="G132" s="1"/>
  <c r="F133"/>
  <c r="F132" s="1"/>
  <c r="E133"/>
  <c r="E132" s="1"/>
  <c r="I132" s="1"/>
  <c r="D133"/>
  <c r="G123"/>
  <c r="F123"/>
  <c r="E123"/>
  <c r="D123"/>
  <c r="G120"/>
  <c r="F120"/>
  <c r="E120"/>
  <c r="D120"/>
  <c r="G115"/>
  <c r="F115"/>
  <c r="E115"/>
  <c r="I115" s="1"/>
  <c r="D115"/>
  <c r="G111"/>
  <c r="F111"/>
  <c r="E111"/>
  <c r="I111" s="1"/>
  <c r="D111"/>
  <c r="G107"/>
  <c r="F107"/>
  <c r="E107"/>
  <c r="D107"/>
  <c r="G104"/>
  <c r="F104"/>
  <c r="E104"/>
  <c r="I104" s="1"/>
  <c r="D104"/>
  <c r="G93"/>
  <c r="F93"/>
  <c r="E93"/>
  <c r="D93"/>
  <c r="G86"/>
  <c r="F86"/>
  <c r="E86"/>
  <c r="I86" s="1"/>
  <c r="D86"/>
  <c r="G78"/>
  <c r="F78"/>
  <c r="E78"/>
  <c r="I78" s="1"/>
  <c r="D78"/>
  <c r="G66"/>
  <c r="F66"/>
  <c r="E66"/>
  <c r="D66"/>
  <c r="G62"/>
  <c r="G61" s="1"/>
  <c r="F62"/>
  <c r="F61" s="1"/>
  <c r="E62"/>
  <c r="I62" s="1"/>
  <c r="D62"/>
  <c r="G55"/>
  <c r="G54" s="1"/>
  <c r="F55"/>
  <c r="F54" s="1"/>
  <c r="E55"/>
  <c r="E54" s="1"/>
  <c r="I54" s="1"/>
  <c r="D55"/>
  <c r="G50"/>
  <c r="F50"/>
  <c r="E50"/>
  <c r="I50" s="1"/>
  <c r="D50"/>
  <c r="G44"/>
  <c r="F44"/>
  <c r="E44"/>
  <c r="D44"/>
  <c r="G40"/>
  <c r="F40"/>
  <c r="E40"/>
  <c r="I40" s="1"/>
  <c r="D40"/>
  <c r="G37"/>
  <c r="F37"/>
  <c r="E37"/>
  <c r="D37"/>
  <c r="G34"/>
  <c r="F34"/>
  <c r="E34"/>
  <c r="I34" s="1"/>
  <c r="D34"/>
  <c r="G31"/>
  <c r="F31"/>
  <c r="E31"/>
  <c r="I31" s="1"/>
  <c r="D31"/>
  <c r="G27"/>
  <c r="F27"/>
  <c r="E27"/>
  <c r="E26" s="1"/>
  <c r="D27"/>
  <c r="G23"/>
  <c r="F23"/>
  <c r="E23"/>
  <c r="I23" s="1"/>
  <c r="D23"/>
  <c r="G19"/>
  <c r="F19"/>
  <c r="E19"/>
  <c r="D19"/>
  <c r="G13"/>
  <c r="F13"/>
  <c r="E13"/>
  <c r="I13" s="1"/>
  <c r="D13"/>
  <c r="G10"/>
  <c r="G9" s="1"/>
  <c r="F10"/>
  <c r="E10"/>
  <c r="D10"/>
  <c r="G171"/>
  <c r="G161"/>
  <c r="G154"/>
  <c r="G71"/>
  <c r="G43"/>
  <c r="F171"/>
  <c r="F161"/>
  <c r="F154"/>
  <c r="F165" s="1"/>
  <c r="F71"/>
  <c r="F43"/>
  <c r="E161"/>
  <c r="H161" s="1"/>
  <c r="E154"/>
  <c r="E71"/>
  <c r="I71" s="1"/>
  <c r="I161" l="1"/>
  <c r="H10"/>
  <c r="H19"/>
  <c r="H37"/>
  <c r="H44"/>
  <c r="H93"/>
  <c r="H107"/>
  <c r="H120"/>
  <c r="H123"/>
  <c r="H144"/>
  <c r="H171"/>
  <c r="E61"/>
  <c r="I61" s="1"/>
  <c r="H26"/>
  <c r="H23"/>
  <c r="H34"/>
  <c r="H40"/>
  <c r="H62"/>
  <c r="H111"/>
  <c r="H132"/>
  <c r="H168"/>
  <c r="I44"/>
  <c r="I55"/>
  <c r="I66"/>
  <c r="I120"/>
  <c r="I172"/>
  <c r="E43"/>
  <c r="H27"/>
  <c r="H50"/>
  <c r="H71"/>
  <c r="H86"/>
  <c r="H104"/>
  <c r="H115"/>
  <c r="H149"/>
  <c r="H172"/>
  <c r="I10"/>
  <c r="I37"/>
  <c r="I171"/>
  <c r="E9"/>
  <c r="H31"/>
  <c r="H54"/>
  <c r="I19"/>
  <c r="I93"/>
  <c r="I107"/>
  <c r="I123"/>
  <c r="I133"/>
  <c r="H13"/>
  <c r="H78"/>
  <c r="I27"/>
  <c r="I144"/>
  <c r="E167"/>
  <c r="H55"/>
  <c r="H66"/>
  <c r="E165"/>
  <c r="F143"/>
  <c r="H133"/>
  <c r="G175"/>
  <c r="F175"/>
  <c r="E175"/>
  <c r="G165"/>
  <c r="G143"/>
  <c r="E143"/>
  <c r="F110"/>
  <c r="G110"/>
  <c r="E110"/>
  <c r="G77"/>
  <c r="F77"/>
  <c r="E77"/>
  <c r="F26"/>
  <c r="I26" s="1"/>
  <c r="G26"/>
  <c r="G8" s="1"/>
  <c r="G7" s="1"/>
  <c r="E8"/>
  <c r="F9"/>
  <c r="D143"/>
  <c r="D71"/>
  <c r="D61"/>
  <c r="D154"/>
  <c r="D9"/>
  <c r="D26"/>
  <c r="D43"/>
  <c r="D54"/>
  <c r="D77"/>
  <c r="D110"/>
  <c r="D132"/>
  <c r="D161"/>
  <c r="D165" s="1"/>
  <c r="D167"/>
  <c r="D171"/>
  <c r="H61" l="1"/>
  <c r="H77"/>
  <c r="I77"/>
  <c r="H110"/>
  <c r="I110"/>
  <c r="I43"/>
  <c r="H43"/>
  <c r="D175"/>
  <c r="H143"/>
  <c r="I143"/>
  <c r="H165"/>
  <c r="I165"/>
  <c r="E7"/>
  <c r="H8"/>
  <c r="I175"/>
  <c r="H175"/>
  <c r="I167"/>
  <c r="H167"/>
  <c r="H9"/>
  <c r="I9"/>
  <c r="F76"/>
  <c r="G76"/>
  <c r="G152" s="1"/>
  <c r="G174" s="1"/>
  <c r="G176" s="1"/>
  <c r="E76"/>
  <c r="F8"/>
  <c r="F7" s="1"/>
  <c r="D8"/>
  <c r="D7" s="1"/>
  <c r="D76"/>
  <c r="I8" l="1"/>
  <c r="E152"/>
  <c r="I76"/>
  <c r="H76"/>
  <c r="H7"/>
  <c r="I7"/>
  <c r="F152"/>
  <c r="F174" s="1"/>
  <c r="F176" s="1"/>
  <c r="D152"/>
  <c r="D174" s="1"/>
  <c r="D176" s="1"/>
  <c r="E174" l="1"/>
  <c r="H152"/>
  <c r="I152"/>
  <c r="E176" l="1"/>
  <c r="H174"/>
  <c r="I174"/>
  <c r="H176" l="1"/>
  <c r="I176"/>
</calcChain>
</file>

<file path=xl/sharedStrings.xml><?xml version="1.0" encoding="utf-8"?>
<sst xmlns="http://schemas.openxmlformats.org/spreadsheetml/2006/main" count="173" uniqueCount="160">
  <si>
    <t>I.</t>
  </si>
  <si>
    <t>II.</t>
  </si>
  <si>
    <t>III.</t>
  </si>
  <si>
    <t>IV.</t>
  </si>
  <si>
    <t>OPIS</t>
  </si>
  <si>
    <t>DAVKI NA DOHODEK IN DOBIČEK</t>
  </si>
  <si>
    <t>DAVKI NA PREMOŽENJE</t>
  </si>
  <si>
    <t>DOMAČI DAVKI NA BLAGO IN STORITVE</t>
  </si>
  <si>
    <t>TAKSE IN PRISTOJBINE</t>
  </si>
  <si>
    <t>PRIHODKI OD PRODAJE BLAGA IN STORITEV</t>
  </si>
  <si>
    <t>DRUGI NEDAVČNI PRIHODKI</t>
  </si>
  <si>
    <t>PRIHODKI OD PRODAJE OSNOVNIH SREDSTEV</t>
  </si>
  <si>
    <t>PREJETE DONACIJE IZ TUJINE</t>
  </si>
  <si>
    <t>TRANSFERNI PRIHODKI IZ DRUGIH JAVNOFINANČNIH INSTITUCIJ</t>
  </si>
  <si>
    <t>KONTO</t>
  </si>
  <si>
    <t xml:space="preserve"> </t>
  </si>
  <si>
    <t xml:space="preserve">   </t>
  </si>
  <si>
    <t>DRUGI DAVKI</t>
  </si>
  <si>
    <t xml:space="preserve">UDELEŽBA NA DOBIČKU IN DOHODKI OD PREMOŽENJA </t>
  </si>
  <si>
    <t xml:space="preserve">  </t>
  </si>
  <si>
    <t>PRIHODKI OD PRODAJE ZALOG</t>
  </si>
  <si>
    <t xml:space="preserve">PREJETE DONACIJE IZ DOMAČIH VIROV </t>
  </si>
  <si>
    <t>S K U P A J    O D H O D K I  (40+41+42+43)</t>
  </si>
  <si>
    <t>TEKOČI ODHODKI  (400+401+402+403+409)</t>
  </si>
  <si>
    <t>PLAČE IN DRUGI IZDATKI ZAPOSLENIM</t>
  </si>
  <si>
    <t>PRISPEVKI DELODAJALCEV ZA SOCIALNO VARNOST</t>
  </si>
  <si>
    <t xml:space="preserve">IZDATKI ZA BLAGO IN STORITVE </t>
  </si>
  <si>
    <t>PLAČILA DOMAČIH OBRESTI</t>
  </si>
  <si>
    <t>SUBVENCIJE</t>
  </si>
  <si>
    <t>TRANSFERI POSAMEZNIKOM IN GOSPODINJSTVOM</t>
  </si>
  <si>
    <t xml:space="preserve">DRUGI TEKOČI DOMAČI TRANSFERI </t>
  </si>
  <si>
    <t xml:space="preserve">    </t>
  </si>
  <si>
    <t>NAKUP IN GRADNJA OSNOVNIH SREDSTEV</t>
  </si>
  <si>
    <t>B.   RAČUN FINANČNIH TERJATEV IN NALOŽB</t>
  </si>
  <si>
    <t xml:space="preserve">PREJETA VRAČILA DANIH POSOJIL </t>
  </si>
  <si>
    <t xml:space="preserve">PRODAJA KAPITALSKIH DELEŽEV </t>
  </si>
  <si>
    <t>44</t>
  </si>
  <si>
    <t>V.</t>
  </si>
  <si>
    <t>DANA POSOJILA IN POVEČANJE KAPITALSKIH DELEŽEV  (440+441)</t>
  </si>
  <si>
    <t>DANA POSOJILA</t>
  </si>
  <si>
    <t>VI.</t>
  </si>
  <si>
    <t>VII.</t>
  </si>
  <si>
    <t>VIII.</t>
  </si>
  <si>
    <t>ZADOLŽEVANJE  (500)</t>
  </si>
  <si>
    <t>DOMAČE ZADOLŽEVANJE</t>
  </si>
  <si>
    <t>IX.</t>
  </si>
  <si>
    <t>ODPLAČILA  DOLGA  (550)</t>
  </si>
  <si>
    <t xml:space="preserve">ODPLAČILA DOMAČEGA DOLGA </t>
  </si>
  <si>
    <t>X.</t>
  </si>
  <si>
    <t>INVESTICIJSKI TRANSFERI PRAVNIM IN FIZ.OSEBAM</t>
  </si>
  <si>
    <t>INVESTICIJSKI TRANSFERI PRORAČUNSKIM UPORABNIKOM</t>
  </si>
  <si>
    <t>OSTALA PREJETA SREDSTVA IZ PRORAČUNA EVROPSKE UNIJE</t>
  </si>
  <si>
    <t>752</t>
  </si>
  <si>
    <t>KUPNINE IZ NASLOVA PRIVATIZACIJE</t>
  </si>
  <si>
    <t>PREJETA SREDSTVA IZ DRŽAVNEGA PRORAČUNA IZ SREDSTEV PRORAČUNA EVROPSKE UNIJE</t>
  </si>
  <si>
    <t>REZERVE</t>
  </si>
  <si>
    <t>PREJETA SREDSTVA OD DRUGIH EVROPSKIH INSTITUCIJ</t>
  </si>
  <si>
    <t xml:space="preserve">GLOBE IN DRUGE DENARNE KAZNI </t>
  </si>
  <si>
    <t>TRANSFERI NEPROFITNIM ORGANIZACIJAM IN USTANOVAM</t>
  </si>
  <si>
    <t xml:space="preserve">POVEČANJE KAPITALSKIH DELEŽEV IN FINANČNIH NALOŽB </t>
  </si>
  <si>
    <t>PRIHODKI OD PRODAJE ZEMLJIŠČ IN NEOPREDMETENIHSREDSTEV</t>
  </si>
  <si>
    <t>PRORAČUNSKI PRESEŽEK (PRIMANJKLJAJ) (I. - II.)</t>
  </si>
  <si>
    <t>S K U P A J    P R I H O D K I  (70+71+72+73+74+78)</t>
  </si>
  <si>
    <t xml:space="preserve">DAVČNI PRIHODKI  (700+703+704+706)     </t>
  </si>
  <si>
    <t>C.   R A Č U N   F I N A N C I R A N J A</t>
  </si>
  <si>
    <t>A.   BILANCA PRIHODKOV IN ODHODKOV</t>
  </si>
  <si>
    <t>TEKOČI PRIHODKI  (70+71)</t>
  </si>
  <si>
    <t>NEDAVČNI  PRIHODKI  (710+711+712+713+714)</t>
  </si>
  <si>
    <t>PREJETA SREDSTVA IZ EVROPSKE UNIJE  (786+787)</t>
  </si>
  <si>
    <t>KAPITALSKI PRIHODKI  (720+721+722)</t>
  </si>
  <si>
    <t>PREJETE DONACIJE  (730+731)</t>
  </si>
  <si>
    <t xml:space="preserve">TRANSFERNI PRIHODKI  (740+741)   </t>
  </si>
  <si>
    <t>TEKOČI TRANSFERI  (410+411+412+413)</t>
  </si>
  <si>
    <t>INVESTICIJSKI ODHODKI  (420)</t>
  </si>
  <si>
    <t>INVESTICIJSKI TRANSFERI  (431+432)</t>
  </si>
  <si>
    <t>PREJETA VRAČILA DANIH POSOJIL IN PRODAJA KAPITALSKIH DELEŽEV  (750+751+752)</t>
  </si>
  <si>
    <t>PREJETA MINUS DANA POSOJILA IN SPREMEMBE KAPITALSKIH DELEŽEV  (IV. - V.)</t>
  </si>
  <si>
    <t>XI.</t>
  </si>
  <si>
    <t>NETO ZADOLŽEVANJE  (VII. - VIII.)</t>
  </si>
  <si>
    <t>POVEČANJE (ZMANJŠANJE) SREDSTEV NA RAČUNIH (III.+VI.+X.) = (I.+IV.+VII.) - (II.+V.+VIII.)</t>
  </si>
  <si>
    <t>NETO FINANCIRANJE  (VI.+X.-IX.)</t>
  </si>
  <si>
    <t>TEKOČI TRANSFERI V TUJINO</t>
  </si>
  <si>
    <t>Realizacija: 2013 [1]</t>
  </si>
  <si>
    <t>Veljavni proračun: 2014/3 [2]</t>
  </si>
  <si>
    <t>OSN: Osnutek 2015 [3]</t>
  </si>
  <si>
    <t>PRD: Predlog 2015 [4]</t>
  </si>
  <si>
    <t>Indeks 4:2 [5]</t>
  </si>
  <si>
    <t>Indeks 3:2 [6]</t>
  </si>
  <si>
    <t>PLAČE IN DODATKI</t>
  </si>
  <si>
    <t>REGRES ZA LETNI DOPUST</t>
  </si>
  <si>
    <t>POVRAČILA IN NADOMESTILA</t>
  </si>
  <si>
    <t>SREDSTVA ZA DELOVNO USPEŠNOST</t>
  </si>
  <si>
    <t>SREDSTVA ZA NADURNO DELO</t>
  </si>
  <si>
    <t>DRUGI IZDATKI ZAPOSLENIM</t>
  </si>
  <si>
    <t>PRISPEVEK ZA POKOJNINSKO IN INVALIDSKO ZAVAROVANJE</t>
  </si>
  <si>
    <t>PRISPEVEK ZA ZDRAVSTVENO ZAVAROVANJE</t>
  </si>
  <si>
    <t>PRISPEVEK ZA ZAPOSLOVANJE</t>
  </si>
  <si>
    <t>PRISPEVEK ZA STARŠEVSKO VARSTVO</t>
  </si>
  <si>
    <t>PREMIJE KOLEKT.DOD.POK.ZAVAROVANJA, NA PODLAGI ZKDPZJU</t>
  </si>
  <si>
    <t>PISARNIŠKI IN SPLOŠNI MATERIAL IN STORITVE</t>
  </si>
  <si>
    <t>POSEBNI MATERIAL IN STORITVE</t>
  </si>
  <si>
    <t>ENERGIJA,VODA,KOMUNALNE STORITVE IN KOMUNIKACIJE</t>
  </si>
  <si>
    <t>PREVOZNI STROŠKI IN STORITVE</t>
  </si>
  <si>
    <t>IZDATKI ZA SLUŽBENA POTOVANJA</t>
  </si>
  <si>
    <t>TEKOČE VZDRŽEVANJE</t>
  </si>
  <si>
    <t>POSLOVNE NAJEMNINE IN ZAKUPNINE</t>
  </si>
  <si>
    <t>KAZNI IN ODŠKODNINE</t>
  </si>
  <si>
    <t>DRUGI OPERATIVNI ODHODKI</t>
  </si>
  <si>
    <t>PLAČILA OBRESTI OD KREDITOV-POSLOVNIM BANKAM</t>
  </si>
  <si>
    <t>PRORAČUNSKA REZERVA</t>
  </si>
  <si>
    <t>SUBVENCIJE JAVNIM PODJETJEM</t>
  </si>
  <si>
    <t>SUBVENCIJE PRIVATNIM PODJETJEM IN ZASEBNIKOM</t>
  </si>
  <si>
    <t>DRUŽINSKI PREJEMKI IN STARŠEVSKA NADOMESTILA</t>
  </si>
  <si>
    <t>NADOMESTILA PLAČ</t>
  </si>
  <si>
    <t>DRUGI TRANSFERI POSAMEZNIKOM</t>
  </si>
  <si>
    <t>TEKOČI TRANSFERI NEPRIDOBITNIM ORGANIZACIJAM IN USTANOVAM</t>
  </si>
  <si>
    <t>TEKOČI TRANSFERI DRUGIM RAVNEM DRŽAVE</t>
  </si>
  <si>
    <t>TEKOČI TRANSFERI V SKLADE SOCIALNEGA ZAVAROVANJA</t>
  </si>
  <si>
    <t>TEKOČI TRANSFERI V JAVNE SKLADE</t>
  </si>
  <si>
    <t>TEKOČI TRANSFERI V JAVNE ZAVODE IN DRUGE IZVAJALCE JAVNIH</t>
  </si>
  <si>
    <t>TEKOČA PLAČILA DRUGIM IZVAJALCEM JAVNIH SLUŽB, KI NISO</t>
  </si>
  <si>
    <t>NAKUP PREVOZNIH SREDSTEV</t>
  </si>
  <si>
    <t>NAKUP OPREME</t>
  </si>
  <si>
    <t>NAKUP DRUGIH OSNOVNIH SREDSTEV</t>
  </si>
  <si>
    <t>NOVOGRADNJE,REKONSTRUKCIJE IN ADAPTACIJE</t>
  </si>
  <si>
    <t>INVESTICIJSKO VZDRŽEVANJE IN OBNOVE</t>
  </si>
  <si>
    <t>NAKUP ZEMLJIŠČ IN NARAVNIH BOGASTEV</t>
  </si>
  <si>
    <t>NAKUP NEMATERIALNEGA PREMOŽENJA</t>
  </si>
  <si>
    <t>ŠTUDIJE O IZVEDLJIVOSTI PROJEKTOV IN PROJEKTNA DOKUMENTACIJA</t>
  </si>
  <si>
    <t>INVESTICIJSKI TRANSFERI NEPROFITNIM ORGANIZACIJAM IN USTANOV</t>
  </si>
  <si>
    <t>INVESTICIJSKI TRANSFERI PRIVATNIM PODJETJEM</t>
  </si>
  <si>
    <t>INVESTICIJSKI TRANSFERI POSEMAZNIKOM IN ZASEBNIKOM</t>
  </si>
  <si>
    <t>INVESTICIJSKI TRANSFERI OBČINAM</t>
  </si>
  <si>
    <t>INVESTICIJSKI TRANSFERI JAVNIM ZAVODOM</t>
  </si>
  <si>
    <t>NAJETI KREDITI PRI POSLOVNIH BANKAH</t>
  </si>
  <si>
    <t>ODPLAČILA KREDITOV POSLOVNIM BANKAM</t>
  </si>
  <si>
    <t>DOHODNINA</t>
  </si>
  <si>
    <t>DAVKI NA NEPREMIČNINE</t>
  </si>
  <si>
    <t>DAVKI NA PREMIČNINE</t>
  </si>
  <si>
    <t>DAVKI NA DEDIŠČINE IN DARILA</t>
  </si>
  <si>
    <t>DAVKI NA PROMET NEPREMIČNIN IN NA FINANČNO PREMOŽENJE</t>
  </si>
  <si>
    <t>DAVKI NA POSEBNE STORITVE</t>
  </si>
  <si>
    <t>DRUGI DAVKI NA UPORABO BLAGA IN STORITEV</t>
  </si>
  <si>
    <t>PRIHODKI OD OBRESTI</t>
  </si>
  <si>
    <t>PRIHODKI OD PREMOŽENJA</t>
  </si>
  <si>
    <t>UPRAVNE TAKSE IN PRISTOJBINE</t>
  </si>
  <si>
    <t>DENARNE KAZNI</t>
  </si>
  <si>
    <t>PRIHODKI OD PRODAJE ZGRADB IN PROSTOROV</t>
  </si>
  <si>
    <t>PRIHODKI OD PRODAJE OPREME</t>
  </si>
  <si>
    <t>PRIHODKI OD PRODAJE KMETIJSKIH ZEMLJIŠČ IN GOZDOV</t>
  </si>
  <si>
    <t>PRIHODKI OD PRODAJE STAVBNIH ZEMLJIŠČ</t>
  </si>
  <si>
    <t>PREJETE DONACIJE IN DARILA OD DOMAČIH PRAVNIH OSEB</t>
  </si>
  <si>
    <t>PREJETE DONACIJE IN DARILA OD DOMAČIH FIZIČNIH OSEB</t>
  </si>
  <si>
    <t>PREJETA SREDSTVA IZ DRŽAVNEGA PRORAČUNA</t>
  </si>
  <si>
    <t>PREJETA SREDSTVA IZ OBČINSKIH PRORAČUNOV</t>
  </si>
  <si>
    <t>PREJETA SREDSTVA IZ DRŽAVNEGA PRORAČUNA IZ SREDSTEV PRORAČU-</t>
  </si>
  <si>
    <t>DRUGA PREJETA SREDSTVA IZ DRŽAVNEGA PRORAČUNA IZ SREDSTEV</t>
  </si>
  <si>
    <t>PREDLOG PRORAČUNA OBČINE TRŽIČ ZA LETO 2015</t>
  </si>
  <si>
    <t>SPLOŠNI DEL</t>
  </si>
  <si>
    <t>V eur</t>
  </si>
</sst>
</file>

<file path=xl/styles.xml><?xml version="1.0" encoding="utf-8"?>
<styleSheet xmlns="http://schemas.openxmlformats.org/spreadsheetml/2006/main">
  <fonts count="15"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13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12"/>
      <name val="Arial CE"/>
      <charset val="238"/>
    </font>
    <font>
      <b/>
      <sz val="11"/>
      <name val="Times New Roman"/>
      <family val="1"/>
    </font>
    <font>
      <sz val="11"/>
      <name val="Arial CE"/>
      <family val="2"/>
      <charset val="238"/>
    </font>
    <font>
      <sz val="10"/>
      <name val="Arial"/>
      <charset val="238"/>
    </font>
    <font>
      <b/>
      <sz val="11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57">
    <xf numFmtId="0" fontId="0" fillId="0" borderId="0" xfId="0"/>
    <xf numFmtId="0" fontId="0" fillId="0" borderId="0" xfId="0" applyFill="1"/>
    <xf numFmtId="0" fontId="4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7" fillId="2" borderId="3" xfId="0" applyFont="1" applyFill="1" applyBorder="1" applyAlignment="1">
      <alignment horizontal="centerContinuous" vertical="center"/>
    </xf>
    <xf numFmtId="0" fontId="7" fillId="2" borderId="4" xfId="0" applyFont="1" applyFill="1" applyBorder="1" applyAlignment="1">
      <alignment horizontal="centerContinuous" vertical="center"/>
    </xf>
    <xf numFmtId="3" fontId="8" fillId="0" borderId="0" xfId="0" applyNumberFormat="1" applyFont="1" applyBorder="1" applyAlignment="1">
      <alignment horizontal="center" wrapText="1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49" fontId="10" fillId="0" borderId="0" xfId="0" applyNumberFormat="1" applyFont="1" applyBorder="1" applyAlignment="1">
      <alignment vertical="center" wrapText="1"/>
    </xf>
    <xf numFmtId="0" fontId="2" fillId="2" borderId="8" xfId="0" applyFont="1" applyFill="1" applyBorder="1" applyAlignment="1">
      <alignment horizontal="centerContinuous" vertical="center"/>
    </xf>
    <xf numFmtId="0" fontId="2" fillId="0" borderId="0" xfId="0" applyFont="1" applyFill="1"/>
    <xf numFmtId="0" fontId="2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3" fontId="6" fillId="0" borderId="8" xfId="0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7" fillId="0" borderId="2" xfId="0" applyFont="1" applyBorder="1" applyAlignment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>
      <alignment vertical="center"/>
    </xf>
    <xf numFmtId="1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3" fontId="1" fillId="4" borderId="8" xfId="0" applyNumberFormat="1" applyFont="1" applyFill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12" fillId="0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vertical="center"/>
    </xf>
    <xf numFmtId="49" fontId="14" fillId="0" borderId="9" xfId="1" applyNumberFormat="1" applyFont="1" applyBorder="1" applyAlignment="1">
      <alignment horizontal="right"/>
    </xf>
    <xf numFmtId="0" fontId="6" fillId="0" borderId="3" xfId="0" applyFont="1" applyBorder="1" applyAlignment="1">
      <alignment vertical="center"/>
    </xf>
    <xf numFmtId="49" fontId="14" fillId="0" borderId="10" xfId="1" applyNumberFormat="1" applyFont="1" applyBorder="1"/>
    <xf numFmtId="0" fontId="4" fillId="2" borderId="11" xfId="0" applyFont="1" applyFill="1" applyBorder="1" applyAlignment="1">
      <alignment horizontal="centerContinuous" vertical="center"/>
    </xf>
    <xf numFmtId="49" fontId="14" fillId="0" borderId="2" xfId="1" applyNumberFormat="1" applyFont="1" applyBorder="1" applyAlignment="1">
      <alignment horizontal="right"/>
    </xf>
    <xf numFmtId="49" fontId="14" fillId="0" borderId="2" xfId="1" applyNumberFormat="1" applyFont="1" applyBorder="1"/>
    <xf numFmtId="0" fontId="11" fillId="0" borderId="0" xfId="0" applyFont="1" applyAlignment="1">
      <alignment horizontal="left"/>
    </xf>
  </cellXfs>
  <cellStyles count="2">
    <cellStyle name="Navadno" xfId="0" builtinId="0"/>
    <cellStyle name="Navadno_Proračun spl. del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I192"/>
  <sheetViews>
    <sheetView tabSelected="1" zoomScale="90" zoomScaleNormal="90" workbookViewId="0">
      <selection activeCell="P117" sqref="P117"/>
    </sheetView>
  </sheetViews>
  <sheetFormatPr defaultRowHeight="12.75" outlineLevelRow="1"/>
  <cols>
    <col min="1" max="1" width="9.5703125" customWidth="1"/>
    <col min="2" max="2" width="6.42578125" customWidth="1"/>
    <col min="3" max="3" width="72.85546875" customWidth="1"/>
    <col min="4" max="7" width="16.140625" customWidth="1"/>
    <col min="8" max="9" width="9.28515625" customWidth="1"/>
    <col min="10" max="16384" width="9.140625" style="1"/>
  </cols>
  <sheetData>
    <row r="1" spans="1:9" ht="19.5" customHeight="1">
      <c r="B1" s="56"/>
      <c r="C1" s="56"/>
    </row>
    <row r="2" spans="1:9" ht="19.5" customHeight="1">
      <c r="B2" s="56" t="s">
        <v>157</v>
      </c>
      <c r="C2" s="56"/>
    </row>
    <row r="3" spans="1:9" ht="14.25" customHeight="1">
      <c r="A3" s="1"/>
      <c r="B3" s="1" t="s">
        <v>158</v>
      </c>
      <c r="C3" s="12"/>
    </row>
    <row r="4" spans="1:9" ht="19.5" customHeight="1" thickBot="1">
      <c r="A4" s="1"/>
      <c r="B4" s="1"/>
      <c r="C4" s="12"/>
      <c r="D4" s="6"/>
      <c r="E4" s="6"/>
      <c r="F4" s="6"/>
      <c r="G4" s="6"/>
      <c r="H4" s="6"/>
      <c r="I4" s="6" t="s">
        <v>159</v>
      </c>
    </row>
    <row r="5" spans="1:9" s="14" customFormat="1" ht="51" customHeight="1" thickBot="1">
      <c r="A5" s="7" t="s">
        <v>14</v>
      </c>
      <c r="B5" s="8"/>
      <c r="C5" s="9" t="s">
        <v>4</v>
      </c>
      <c r="D5" s="10" t="s">
        <v>82</v>
      </c>
      <c r="E5" s="10" t="s">
        <v>83</v>
      </c>
      <c r="F5" s="10" t="s">
        <v>84</v>
      </c>
      <c r="G5" s="10" t="s">
        <v>85</v>
      </c>
      <c r="H5" s="10" t="s">
        <v>86</v>
      </c>
      <c r="I5" s="10" t="s">
        <v>87</v>
      </c>
    </row>
    <row r="6" spans="1:9" s="11" customFormat="1" ht="20.25" customHeight="1">
      <c r="A6" s="53" t="s">
        <v>65</v>
      </c>
      <c r="B6" s="4"/>
      <c r="C6" s="4"/>
      <c r="D6" s="5"/>
      <c r="E6" s="5"/>
      <c r="F6" s="5"/>
      <c r="G6" s="5"/>
      <c r="H6" s="5"/>
      <c r="I6" s="5"/>
    </row>
    <row r="7" spans="1:9" ht="20.25" customHeight="1">
      <c r="A7" s="15" t="s">
        <v>15</v>
      </c>
      <c r="B7" s="37" t="s">
        <v>0</v>
      </c>
      <c r="C7" s="27" t="s">
        <v>62</v>
      </c>
      <c r="D7" s="17">
        <f>+D8+D43+D54+D61+D71</f>
        <v>12824758.080000004</v>
      </c>
      <c r="E7" s="17">
        <f>+E8+E43+E54+E61+E71</f>
        <v>15143757.09</v>
      </c>
      <c r="F7" s="17">
        <f>+F8+F43+F54+F61+F71</f>
        <v>12174381.59</v>
      </c>
      <c r="G7" s="17">
        <f>+G8+G43+G54+G61+G71</f>
        <v>12174380.59</v>
      </c>
      <c r="H7" s="17">
        <f>IF(E7&lt;&gt;0,G7/E7*100,0)</f>
        <v>80.392075213879437</v>
      </c>
      <c r="I7" s="17">
        <f>IF(E7&lt;&gt;0,F7/E7*100,0)</f>
        <v>80.392081817260589</v>
      </c>
    </row>
    <row r="8" spans="1:9" ht="16.5">
      <c r="A8" s="15"/>
      <c r="B8" s="18" t="s">
        <v>16</v>
      </c>
      <c r="C8" s="16" t="s">
        <v>66</v>
      </c>
      <c r="D8" s="17">
        <f>+D9+D26</f>
        <v>11063455.900000002</v>
      </c>
      <c r="E8" s="17">
        <f>+E9+E26</f>
        <v>11389625.25</v>
      </c>
      <c r="F8" s="17">
        <f>+F9+F26</f>
        <v>11476117.16</v>
      </c>
      <c r="G8" s="17">
        <f>+G9+G26</f>
        <v>11476116.16</v>
      </c>
      <c r="H8" s="17">
        <f>IF(E8&lt;&gt;0,G8/E8*100,0)</f>
        <v>100.75938328172826</v>
      </c>
      <c r="I8" s="17">
        <f>IF(E8&lt;&gt;0,F8/E8*100,0)</f>
        <v>100.75939206164838</v>
      </c>
    </row>
    <row r="9" spans="1:9" ht="15.75">
      <c r="A9" s="33">
        <v>70</v>
      </c>
      <c r="B9" s="34"/>
      <c r="C9" s="34" t="s">
        <v>63</v>
      </c>
      <c r="D9" s="35">
        <f>D10+D13+D19+D23</f>
        <v>9385319.9400000013</v>
      </c>
      <c r="E9" s="35">
        <f>E10+E13+E19+E23</f>
        <v>9543016.9299999997</v>
      </c>
      <c r="F9" s="35">
        <f>F10+F13+F19+F23</f>
        <v>9168154</v>
      </c>
      <c r="G9" s="35">
        <f>G10+G13+G19+G23</f>
        <v>9168154</v>
      </c>
      <c r="H9" s="35">
        <f>IF(E9&lt;&gt;0,G9/E9*100,0)</f>
        <v>96.071861417100095</v>
      </c>
      <c r="I9" s="35">
        <f>IF(E9&lt;&gt;0,F9/E9*100,0)</f>
        <v>96.071861417100095</v>
      </c>
    </row>
    <row r="10" spans="1:9" ht="15.75" customHeight="1">
      <c r="A10" s="19">
        <v>700</v>
      </c>
      <c r="B10" s="20"/>
      <c r="C10" s="20" t="s">
        <v>5</v>
      </c>
      <c r="D10" s="21">
        <f>+D11</f>
        <v>7882423</v>
      </c>
      <c r="E10" s="21">
        <f>+E11</f>
        <v>7807704</v>
      </c>
      <c r="F10" s="21">
        <f>+F11</f>
        <v>7607704</v>
      </c>
      <c r="G10" s="21">
        <f>+G11</f>
        <v>7607704</v>
      </c>
      <c r="H10" s="21">
        <f>IF(E10&lt;&gt;0,G10/E10*100,0)</f>
        <v>97.438427481369686</v>
      </c>
      <c r="I10" s="21">
        <f>IF(E10&lt;&gt;0,F10/E10*100,0)</f>
        <v>97.438427481369686</v>
      </c>
    </row>
    <row r="11" spans="1:9" ht="15.75" customHeight="1" outlineLevel="1">
      <c r="A11" s="19">
        <v>7000</v>
      </c>
      <c r="B11" s="20"/>
      <c r="C11" s="20" t="s">
        <v>136</v>
      </c>
      <c r="D11" s="21">
        <v>7882423</v>
      </c>
      <c r="E11" s="21">
        <v>7807704</v>
      </c>
      <c r="F11" s="21">
        <v>7607704</v>
      </c>
      <c r="G11" s="21">
        <v>7607704</v>
      </c>
      <c r="H11" s="21">
        <f>IF(E11&lt;&gt;0,G11/E11*100,0)</f>
        <v>97.438427481369686</v>
      </c>
      <c r="I11" s="21">
        <f>IF(E11&lt;&gt;0,F11/E11*100,0)</f>
        <v>97.438427481369686</v>
      </c>
    </row>
    <row r="12" spans="1:9" ht="15.75" customHeight="1" outlineLevel="1">
      <c r="A12" s="19"/>
      <c r="B12" s="20"/>
      <c r="C12" s="20"/>
      <c r="D12" s="21"/>
      <c r="E12" s="21"/>
      <c r="F12" s="21"/>
      <c r="G12" s="21"/>
      <c r="H12" s="21"/>
      <c r="I12" s="21"/>
    </row>
    <row r="13" spans="1:9" ht="15">
      <c r="A13" s="19">
        <v>703</v>
      </c>
      <c r="B13" s="20"/>
      <c r="C13" s="20" t="s">
        <v>6</v>
      </c>
      <c r="D13" s="21">
        <f>+D14+D15+D16+D17</f>
        <v>1083463.96</v>
      </c>
      <c r="E13" s="21">
        <f>+E14+E15+E16+E17</f>
        <v>1137179</v>
      </c>
      <c r="F13" s="21">
        <f>+F14+F15+F16+F17</f>
        <v>1046900</v>
      </c>
      <c r="G13" s="21">
        <f>+G14+G15+G16+G17</f>
        <v>1046900</v>
      </c>
      <c r="H13" s="21">
        <f>IF(E13&lt;&gt;0,G13/E13*100,0)</f>
        <v>92.061144287750651</v>
      </c>
      <c r="I13" s="21">
        <f>IF(E13&lt;&gt;0,F13/E13*100,0)</f>
        <v>92.061144287750651</v>
      </c>
    </row>
    <row r="14" spans="1:9" ht="15" outlineLevel="1">
      <c r="A14" s="19">
        <v>7030</v>
      </c>
      <c r="B14" s="20"/>
      <c r="C14" s="20" t="s">
        <v>137</v>
      </c>
      <c r="D14" s="21">
        <v>929485.55</v>
      </c>
      <c r="E14" s="21">
        <v>976579</v>
      </c>
      <c r="F14" s="21">
        <v>915000</v>
      </c>
      <c r="G14" s="21">
        <v>915000</v>
      </c>
      <c r="H14" s="21">
        <f>IF(E14&lt;&gt;0,G14/E14*100,0)</f>
        <v>93.694416939131401</v>
      </c>
      <c r="I14" s="21">
        <f>IF(E14&lt;&gt;0,F14/E14*100,0)</f>
        <v>93.694416939131401</v>
      </c>
    </row>
    <row r="15" spans="1:9" ht="15" outlineLevel="1">
      <c r="A15" s="19">
        <v>7031</v>
      </c>
      <c r="B15" s="20"/>
      <c r="C15" s="20" t="s">
        <v>138</v>
      </c>
      <c r="D15" s="21">
        <v>1296.67</v>
      </c>
      <c r="E15" s="21">
        <v>0</v>
      </c>
      <c r="F15" s="21">
        <v>1000</v>
      </c>
      <c r="G15" s="21">
        <v>1000</v>
      </c>
      <c r="H15" s="21">
        <f>IF(E15&lt;&gt;0,G15/E15*100,0)</f>
        <v>0</v>
      </c>
      <c r="I15" s="21">
        <f>IF(E15&lt;&gt;0,F15/E15*100,0)</f>
        <v>0</v>
      </c>
    </row>
    <row r="16" spans="1:9" ht="15" outlineLevel="1">
      <c r="A16" s="19">
        <v>7032</v>
      </c>
      <c r="B16" s="20"/>
      <c r="C16" s="20" t="s">
        <v>139</v>
      </c>
      <c r="D16" s="21">
        <v>34698.33</v>
      </c>
      <c r="E16" s="21">
        <v>50200</v>
      </c>
      <c r="F16" s="21">
        <v>20500</v>
      </c>
      <c r="G16" s="21">
        <v>20500</v>
      </c>
      <c r="H16" s="21">
        <f>IF(E16&lt;&gt;0,G16/E16*100,0)</f>
        <v>40.836653386454188</v>
      </c>
      <c r="I16" s="21">
        <f>IF(E16&lt;&gt;0,F16/E16*100,0)</f>
        <v>40.836653386454188</v>
      </c>
    </row>
    <row r="17" spans="1:9" ht="15" outlineLevel="1">
      <c r="A17" s="19">
        <v>7033</v>
      </c>
      <c r="B17" s="20"/>
      <c r="C17" s="20" t="s">
        <v>140</v>
      </c>
      <c r="D17" s="21">
        <v>117983.41</v>
      </c>
      <c r="E17" s="21">
        <v>110400</v>
      </c>
      <c r="F17" s="21">
        <v>110400</v>
      </c>
      <c r="G17" s="21">
        <v>110400</v>
      </c>
      <c r="H17" s="21">
        <f>IF(E17&lt;&gt;0,G17/E17*100,0)</f>
        <v>100</v>
      </c>
      <c r="I17" s="21">
        <f>IF(E17&lt;&gt;0,F17/E17*100,0)</f>
        <v>100</v>
      </c>
    </row>
    <row r="18" spans="1:9" ht="15" outlineLevel="1">
      <c r="A18" s="19"/>
      <c r="B18" s="20"/>
      <c r="C18" s="20"/>
      <c r="D18" s="21"/>
      <c r="E18" s="21"/>
      <c r="F18" s="21"/>
      <c r="G18" s="21"/>
      <c r="H18" s="21"/>
      <c r="I18" s="21"/>
    </row>
    <row r="19" spans="1:9" ht="15">
      <c r="A19" s="19">
        <v>704</v>
      </c>
      <c r="B19" s="20"/>
      <c r="C19" s="20" t="s">
        <v>7</v>
      </c>
      <c r="D19" s="21">
        <f>+D20+D21</f>
        <v>418911.47</v>
      </c>
      <c r="E19" s="21">
        <f>+E20+E21</f>
        <v>598133.93000000005</v>
      </c>
      <c r="F19" s="21">
        <f>+F20+F21</f>
        <v>513550</v>
      </c>
      <c r="G19" s="21">
        <f>+G20+G21</f>
        <v>513550</v>
      </c>
      <c r="H19" s="21">
        <f>IF(E19&lt;&gt;0,G19/E19*100,0)</f>
        <v>85.858697231905907</v>
      </c>
      <c r="I19" s="21">
        <f>IF(E19&lt;&gt;0,F19/E19*100,0)</f>
        <v>85.858697231905907</v>
      </c>
    </row>
    <row r="20" spans="1:9" ht="15" outlineLevel="1">
      <c r="A20" s="19">
        <v>7044</v>
      </c>
      <c r="B20" s="20"/>
      <c r="C20" s="20" t="s">
        <v>141</v>
      </c>
      <c r="D20" s="21">
        <v>8415.11</v>
      </c>
      <c r="E20" s="21">
        <v>10002</v>
      </c>
      <c r="F20" s="21">
        <v>10000</v>
      </c>
      <c r="G20" s="21">
        <v>10000</v>
      </c>
      <c r="H20" s="21">
        <f>IF(E20&lt;&gt;0,G20/E20*100,0)</f>
        <v>99.980003999200164</v>
      </c>
      <c r="I20" s="21">
        <f>IF(E20&lt;&gt;0,F20/E20*100,0)</f>
        <v>99.980003999200164</v>
      </c>
    </row>
    <row r="21" spans="1:9" ht="15" outlineLevel="1">
      <c r="A21" s="19">
        <v>7047</v>
      </c>
      <c r="B21" s="20"/>
      <c r="C21" s="20" t="s">
        <v>142</v>
      </c>
      <c r="D21" s="21">
        <v>410496.36</v>
      </c>
      <c r="E21" s="21">
        <v>588131.93000000005</v>
      </c>
      <c r="F21" s="21">
        <v>503550</v>
      </c>
      <c r="G21" s="21">
        <v>503550</v>
      </c>
      <c r="H21" s="21">
        <f>IF(E21&lt;&gt;0,G21/E21*100,0)</f>
        <v>85.618544805074592</v>
      </c>
      <c r="I21" s="21">
        <f>IF(E21&lt;&gt;0,F21/E21*100,0)</f>
        <v>85.618544805074592</v>
      </c>
    </row>
    <row r="22" spans="1:9" ht="15" outlineLevel="1">
      <c r="A22" s="19"/>
      <c r="B22" s="20"/>
      <c r="C22" s="20"/>
      <c r="D22" s="21"/>
      <c r="E22" s="21"/>
      <c r="F22" s="21"/>
      <c r="G22" s="21"/>
      <c r="H22" s="21"/>
      <c r="I22" s="21"/>
    </row>
    <row r="23" spans="1:9" ht="15">
      <c r="A23" s="19">
        <v>706</v>
      </c>
      <c r="B23" s="20"/>
      <c r="C23" s="20" t="s">
        <v>17</v>
      </c>
      <c r="D23" s="21">
        <f>+D24</f>
        <v>521.51</v>
      </c>
      <c r="E23" s="21">
        <f>+E24</f>
        <v>0</v>
      </c>
      <c r="F23" s="21">
        <f>+F24</f>
        <v>0</v>
      </c>
      <c r="G23" s="21">
        <f>+G24</f>
        <v>0</v>
      </c>
      <c r="H23" s="21">
        <f>IF(E23&lt;&gt;0,G23/E23*100,0)</f>
        <v>0</v>
      </c>
      <c r="I23" s="21">
        <f>IF(E23&lt;&gt;0,F23/E23*100,0)</f>
        <v>0</v>
      </c>
    </row>
    <row r="24" spans="1:9" ht="15" outlineLevel="1">
      <c r="A24" s="19">
        <v>7060</v>
      </c>
      <c r="B24" s="20"/>
      <c r="C24" s="20" t="s">
        <v>17</v>
      </c>
      <c r="D24" s="21">
        <v>521.51</v>
      </c>
      <c r="E24" s="21">
        <v>0</v>
      </c>
      <c r="F24" s="21">
        <v>0</v>
      </c>
      <c r="G24" s="21">
        <v>0</v>
      </c>
      <c r="H24" s="21">
        <f>IF(E24&lt;&gt;0,G24/E24*100,0)</f>
        <v>0</v>
      </c>
      <c r="I24" s="21">
        <f>IF(E24&lt;&gt;0,F24/E24*100,0)</f>
        <v>0</v>
      </c>
    </row>
    <row r="25" spans="1:9" ht="15" outlineLevel="1">
      <c r="A25" s="19"/>
      <c r="B25" s="20"/>
      <c r="C25" s="20"/>
      <c r="D25" s="21"/>
      <c r="E25" s="21"/>
      <c r="F25" s="21"/>
      <c r="G25" s="21"/>
      <c r="H25" s="21"/>
      <c r="I25" s="21"/>
    </row>
    <row r="26" spans="1:9" ht="15.75">
      <c r="A26" s="33">
        <v>71</v>
      </c>
      <c r="B26" s="34"/>
      <c r="C26" s="34" t="s">
        <v>67</v>
      </c>
      <c r="D26" s="35">
        <f>+D27+D31+D34+D37+D40</f>
        <v>1678135.96</v>
      </c>
      <c r="E26" s="35">
        <f>+E27+E31+E34+E37+E40</f>
        <v>1846608.3199999998</v>
      </c>
      <c r="F26" s="35">
        <f>+F27+F31+F34+F37+F40</f>
        <v>2307963.16</v>
      </c>
      <c r="G26" s="35">
        <f>+G27+G31+G34+G37+G40</f>
        <v>2307962.16</v>
      </c>
      <c r="H26" s="35">
        <f>IF(E26&lt;&gt;0,G26/E26*100,0)</f>
        <v>124.98384930920274</v>
      </c>
      <c r="I26" s="35">
        <f>IF(E26&lt;&gt;0,F26/E26*100,0)</f>
        <v>124.98390346253829</v>
      </c>
    </row>
    <row r="27" spans="1:9" ht="15">
      <c r="A27" s="19">
        <v>710</v>
      </c>
      <c r="B27" s="20"/>
      <c r="C27" s="20" t="s">
        <v>18</v>
      </c>
      <c r="D27" s="21">
        <f>+D28+D29</f>
        <v>830514.98</v>
      </c>
      <c r="E27" s="21">
        <f>+E28+E29</f>
        <v>1169509.67</v>
      </c>
      <c r="F27" s="21">
        <f>+F28+F29</f>
        <v>1482063.16</v>
      </c>
      <c r="G27" s="21">
        <f>+G28+G29</f>
        <v>1482062.16</v>
      </c>
      <c r="H27" s="21">
        <f>IF(E27&lt;&gt;0,G27/E27*100,0)</f>
        <v>126.7250881303102</v>
      </c>
      <c r="I27" s="21">
        <f>IF(E27&lt;&gt;0,F27/E27*100,0)</f>
        <v>126.72517363622997</v>
      </c>
    </row>
    <row r="28" spans="1:9" ht="15" outlineLevel="1">
      <c r="A28" s="19">
        <v>7102</v>
      </c>
      <c r="B28" s="20"/>
      <c r="C28" s="20" t="s">
        <v>143</v>
      </c>
      <c r="D28" s="21">
        <v>109542.74</v>
      </c>
      <c r="E28" s="21">
        <v>42748.29</v>
      </c>
      <c r="F28" s="21">
        <v>32260</v>
      </c>
      <c r="G28" s="21">
        <v>32260</v>
      </c>
      <c r="H28" s="21">
        <f>IF(E28&lt;&gt;0,G28/E28*100,0)</f>
        <v>75.46500690436973</v>
      </c>
      <c r="I28" s="21">
        <f>IF(E28&lt;&gt;0,F28/E28*100,0)</f>
        <v>75.46500690436973</v>
      </c>
    </row>
    <row r="29" spans="1:9" ht="15" outlineLevel="1">
      <c r="A29" s="19">
        <v>7103</v>
      </c>
      <c r="B29" s="20"/>
      <c r="C29" s="20" t="s">
        <v>144</v>
      </c>
      <c r="D29" s="21">
        <v>720972.24</v>
      </c>
      <c r="E29" s="21">
        <v>1126761.3799999999</v>
      </c>
      <c r="F29" s="21">
        <v>1449803.16</v>
      </c>
      <c r="G29" s="21">
        <v>1449802.16</v>
      </c>
      <c r="H29" s="21">
        <f>IF(E29&lt;&gt;0,G29/E29*100,0)</f>
        <v>128.66984844652734</v>
      </c>
      <c r="I29" s="21">
        <f>IF(E29&lt;&gt;0,F29/E29*100,0)</f>
        <v>128.66993719646302</v>
      </c>
    </row>
    <row r="30" spans="1:9" ht="15" outlineLevel="1">
      <c r="A30" s="19"/>
      <c r="B30" s="20"/>
      <c r="C30" s="20"/>
      <c r="D30" s="21"/>
      <c r="E30" s="21"/>
      <c r="F30" s="21"/>
      <c r="G30" s="21"/>
      <c r="H30" s="21"/>
      <c r="I30" s="21"/>
    </row>
    <row r="31" spans="1:9" ht="15">
      <c r="A31" s="19">
        <v>711</v>
      </c>
      <c r="B31" s="20"/>
      <c r="C31" s="20" t="s">
        <v>8</v>
      </c>
      <c r="D31" s="21">
        <f>+D32</f>
        <v>5920.66</v>
      </c>
      <c r="E31" s="21">
        <f>+E32</f>
        <v>5000</v>
      </c>
      <c r="F31" s="21">
        <f>+F32</f>
        <v>5000</v>
      </c>
      <c r="G31" s="21">
        <f>+G32</f>
        <v>5000</v>
      </c>
      <c r="H31" s="21">
        <f>IF(E31&lt;&gt;0,G31/E31*100,0)</f>
        <v>100</v>
      </c>
      <c r="I31" s="21">
        <f>IF(E31&lt;&gt;0,F31/E31*100,0)</f>
        <v>100</v>
      </c>
    </row>
    <row r="32" spans="1:9" ht="15" outlineLevel="1">
      <c r="A32" s="19">
        <v>7111</v>
      </c>
      <c r="B32" s="20"/>
      <c r="C32" s="20" t="s">
        <v>145</v>
      </c>
      <c r="D32" s="21">
        <v>5920.66</v>
      </c>
      <c r="E32" s="21">
        <v>5000</v>
      </c>
      <c r="F32" s="21">
        <v>5000</v>
      </c>
      <c r="G32" s="21">
        <v>5000</v>
      </c>
      <c r="H32" s="21">
        <f>IF(E32&lt;&gt;0,G32/E32*100,0)</f>
        <v>100</v>
      </c>
      <c r="I32" s="21">
        <f>IF(E32&lt;&gt;0,F32/E32*100,0)</f>
        <v>100</v>
      </c>
    </row>
    <row r="33" spans="1:9" ht="15" outlineLevel="1">
      <c r="A33" s="19"/>
      <c r="B33" s="20"/>
      <c r="C33" s="20"/>
      <c r="D33" s="21"/>
      <c r="E33" s="21"/>
      <c r="F33" s="21"/>
      <c r="G33" s="21"/>
      <c r="H33" s="21"/>
      <c r="I33" s="21"/>
    </row>
    <row r="34" spans="1:9" ht="15">
      <c r="A34" s="19">
        <v>712</v>
      </c>
      <c r="B34" s="20"/>
      <c r="C34" s="20" t="s">
        <v>57</v>
      </c>
      <c r="D34" s="21">
        <f>+D35</f>
        <v>43506.46</v>
      </c>
      <c r="E34" s="21">
        <f>+E35</f>
        <v>42800</v>
      </c>
      <c r="F34" s="21">
        <f>+F35</f>
        <v>43000</v>
      </c>
      <c r="G34" s="21">
        <f>+G35</f>
        <v>43000</v>
      </c>
      <c r="H34" s="21">
        <f>IF(E34&lt;&gt;0,G34/E34*100,0)</f>
        <v>100.46728971962618</v>
      </c>
      <c r="I34" s="21">
        <f>IF(E34&lt;&gt;0,F34/E34*100,0)</f>
        <v>100.46728971962618</v>
      </c>
    </row>
    <row r="35" spans="1:9" ht="15" outlineLevel="1">
      <c r="A35" s="19">
        <v>7120</v>
      </c>
      <c r="B35" s="20"/>
      <c r="C35" s="20" t="s">
        <v>146</v>
      </c>
      <c r="D35" s="21">
        <v>43506.46</v>
      </c>
      <c r="E35" s="21">
        <v>42800</v>
      </c>
      <c r="F35" s="21">
        <v>43000</v>
      </c>
      <c r="G35" s="21">
        <v>43000</v>
      </c>
      <c r="H35" s="21">
        <f>IF(E35&lt;&gt;0,G35/E35*100,0)</f>
        <v>100.46728971962618</v>
      </c>
      <c r="I35" s="21">
        <f>IF(E35&lt;&gt;0,F35/E35*100,0)</f>
        <v>100.46728971962618</v>
      </c>
    </row>
    <row r="36" spans="1:9" ht="15" outlineLevel="1">
      <c r="A36" s="19"/>
      <c r="B36" s="20"/>
      <c r="C36" s="20"/>
      <c r="D36" s="21"/>
      <c r="E36" s="21"/>
      <c r="F36" s="21"/>
      <c r="G36" s="21"/>
      <c r="H36" s="21"/>
      <c r="I36" s="21"/>
    </row>
    <row r="37" spans="1:9" ht="15">
      <c r="A37" s="19">
        <v>713</v>
      </c>
      <c r="B37" s="20"/>
      <c r="C37" s="20" t="s">
        <v>9</v>
      </c>
      <c r="D37" s="21">
        <f>+D38</f>
        <v>28731.48</v>
      </c>
      <c r="E37" s="21">
        <f>+E38</f>
        <v>31600</v>
      </c>
      <c r="F37" s="21">
        <f>+F38</f>
        <v>51100</v>
      </c>
      <c r="G37" s="21">
        <f>+G38</f>
        <v>51100</v>
      </c>
      <c r="H37" s="21">
        <f>IF(E37&lt;&gt;0,G37/E37*100,0)</f>
        <v>161.70886075949366</v>
      </c>
      <c r="I37" s="21">
        <f>IF(E37&lt;&gt;0,F37/E37*100,0)</f>
        <v>161.70886075949366</v>
      </c>
    </row>
    <row r="38" spans="1:9" ht="15" outlineLevel="1">
      <c r="A38" s="19">
        <v>7130</v>
      </c>
      <c r="B38" s="20"/>
      <c r="C38" s="20" t="s">
        <v>9</v>
      </c>
      <c r="D38" s="21">
        <v>28731.48</v>
      </c>
      <c r="E38" s="21">
        <v>31600</v>
      </c>
      <c r="F38" s="21">
        <v>51100</v>
      </c>
      <c r="G38" s="21">
        <v>51100</v>
      </c>
      <c r="H38" s="21">
        <f>IF(E38&lt;&gt;0,G38/E38*100,0)</f>
        <v>161.70886075949366</v>
      </c>
      <c r="I38" s="21">
        <f>IF(E38&lt;&gt;0,F38/E38*100,0)</f>
        <v>161.70886075949366</v>
      </c>
    </row>
    <row r="39" spans="1:9" ht="15" outlineLevel="1">
      <c r="A39" s="19"/>
      <c r="B39" s="20"/>
      <c r="C39" s="20"/>
      <c r="D39" s="21"/>
      <c r="E39" s="21"/>
      <c r="F39" s="21"/>
      <c r="G39" s="21"/>
      <c r="H39" s="21"/>
      <c r="I39" s="21"/>
    </row>
    <row r="40" spans="1:9" ht="15">
      <c r="A40" s="19">
        <v>714</v>
      </c>
      <c r="B40" s="20"/>
      <c r="C40" s="20" t="s">
        <v>10</v>
      </c>
      <c r="D40" s="21">
        <f>+D41</f>
        <v>769462.38</v>
      </c>
      <c r="E40" s="21">
        <f>+E41</f>
        <v>597698.65</v>
      </c>
      <c r="F40" s="21">
        <f>+F41</f>
        <v>726800</v>
      </c>
      <c r="G40" s="21">
        <f>+G41</f>
        <v>726800</v>
      </c>
      <c r="H40" s="21">
        <f>IF(E40&lt;&gt;0,G40/E40*100,0)</f>
        <v>121.59973926660199</v>
      </c>
      <c r="I40" s="21">
        <f>IF(E40&lt;&gt;0,F40/E40*100,0)</f>
        <v>121.59973926660199</v>
      </c>
    </row>
    <row r="41" spans="1:9" ht="15" outlineLevel="1">
      <c r="A41" s="19">
        <v>7141</v>
      </c>
      <c r="B41" s="20"/>
      <c r="C41" s="20" t="s">
        <v>10</v>
      </c>
      <c r="D41" s="21">
        <v>769462.38</v>
      </c>
      <c r="E41" s="21">
        <v>597698.65</v>
      </c>
      <c r="F41" s="21">
        <v>726800</v>
      </c>
      <c r="G41" s="21">
        <v>726800</v>
      </c>
      <c r="H41" s="21">
        <f>IF(E41&lt;&gt;0,G41/E41*100,0)</f>
        <v>121.59973926660199</v>
      </c>
      <c r="I41" s="21">
        <f>IF(E41&lt;&gt;0,F41/E41*100,0)</f>
        <v>121.59973926660199</v>
      </c>
    </row>
    <row r="42" spans="1:9" ht="15" outlineLevel="1">
      <c r="A42" s="19"/>
      <c r="B42" s="20"/>
      <c r="C42" s="20"/>
      <c r="D42" s="21"/>
      <c r="E42" s="21"/>
      <c r="F42" s="21"/>
      <c r="G42" s="21"/>
      <c r="H42" s="21"/>
      <c r="I42" s="21"/>
    </row>
    <row r="43" spans="1:9" ht="15.75">
      <c r="A43" s="33">
        <v>72</v>
      </c>
      <c r="B43" s="34" t="s">
        <v>19</v>
      </c>
      <c r="C43" s="34" t="s">
        <v>69</v>
      </c>
      <c r="D43" s="35">
        <f>+D44+D48+D50</f>
        <v>203095.88</v>
      </c>
      <c r="E43" s="35">
        <f>+E44+E48+E50</f>
        <v>496844.88</v>
      </c>
      <c r="F43" s="35">
        <f>+F44+F48+F50</f>
        <v>218669.33000000002</v>
      </c>
      <c r="G43" s="35">
        <f>+G44+G48+G50</f>
        <v>218669.33000000002</v>
      </c>
      <c r="H43" s="35">
        <f>IF(E43&lt;&gt;0,G43/E43*100,0)</f>
        <v>44.011589693749087</v>
      </c>
      <c r="I43" s="35">
        <f>IF(E43&lt;&gt;0,F43/E43*100,0)</f>
        <v>44.011589693749087</v>
      </c>
    </row>
    <row r="44" spans="1:9" ht="15">
      <c r="A44" s="19">
        <v>720</v>
      </c>
      <c r="B44" s="20"/>
      <c r="C44" s="20" t="s">
        <v>11</v>
      </c>
      <c r="D44" s="21">
        <f>+D45+D46</f>
        <v>56820.09</v>
      </c>
      <c r="E44" s="21">
        <f>+E45+E46</f>
        <v>260881</v>
      </c>
      <c r="F44" s="21">
        <f>+F45+F46</f>
        <v>0</v>
      </c>
      <c r="G44" s="21">
        <f>+G45+G46</f>
        <v>0</v>
      </c>
      <c r="H44" s="21">
        <f>IF(E44&lt;&gt;0,G44/E44*100,0)</f>
        <v>0</v>
      </c>
      <c r="I44" s="21">
        <f>IF(E44&lt;&gt;0,F44/E44*100,0)</f>
        <v>0</v>
      </c>
    </row>
    <row r="45" spans="1:9" ht="15" outlineLevel="1">
      <c r="A45" s="19">
        <v>7200</v>
      </c>
      <c r="B45" s="20"/>
      <c r="C45" s="20" t="s">
        <v>147</v>
      </c>
      <c r="D45" s="21">
        <v>56240.06</v>
      </c>
      <c r="E45" s="21">
        <v>252781</v>
      </c>
      <c r="F45" s="21">
        <v>0</v>
      </c>
      <c r="G45" s="21">
        <v>0</v>
      </c>
      <c r="H45" s="21">
        <f>IF(E45&lt;&gt;0,G45/E45*100,0)</f>
        <v>0</v>
      </c>
      <c r="I45" s="21">
        <f>IF(E45&lt;&gt;0,F45/E45*100,0)</f>
        <v>0</v>
      </c>
    </row>
    <row r="46" spans="1:9" ht="15" outlineLevel="1">
      <c r="A46" s="19">
        <v>7202</v>
      </c>
      <c r="B46" s="20"/>
      <c r="C46" s="20" t="s">
        <v>148</v>
      </c>
      <c r="D46" s="21">
        <v>580.03</v>
      </c>
      <c r="E46" s="21">
        <v>8100</v>
      </c>
      <c r="F46" s="21">
        <v>0</v>
      </c>
      <c r="G46" s="21">
        <v>0</v>
      </c>
      <c r="H46" s="21">
        <f>IF(E46&lt;&gt;0,G46/E46*100,0)</f>
        <v>0</v>
      </c>
      <c r="I46" s="21">
        <f>IF(E46&lt;&gt;0,F46/E46*100,0)</f>
        <v>0</v>
      </c>
    </row>
    <row r="47" spans="1:9" ht="15" outlineLevel="1">
      <c r="A47" s="19"/>
      <c r="B47" s="20"/>
      <c r="C47" s="20"/>
      <c r="D47" s="21"/>
      <c r="E47" s="21"/>
      <c r="F47" s="21"/>
      <c r="G47" s="21"/>
      <c r="H47" s="21"/>
      <c r="I47" s="21"/>
    </row>
    <row r="48" spans="1:9" ht="15">
      <c r="A48" s="19">
        <v>721</v>
      </c>
      <c r="B48" s="20"/>
      <c r="C48" s="20" t="s">
        <v>20</v>
      </c>
      <c r="D48" s="21">
        <v>0</v>
      </c>
      <c r="E48" s="21">
        <v>0</v>
      </c>
      <c r="F48" s="21">
        <v>0</v>
      </c>
      <c r="G48" s="21">
        <v>0</v>
      </c>
      <c r="H48" s="21">
        <f>IF(E48&lt;&gt;0,G48/E48*100,0)</f>
        <v>0</v>
      </c>
      <c r="I48" s="21">
        <f>IF(E48&lt;&gt;0,F48/E48*100,0)</f>
        <v>0</v>
      </c>
    </row>
    <row r="49" spans="1:9" ht="15">
      <c r="A49" s="19"/>
      <c r="B49" s="20"/>
      <c r="C49" s="20"/>
      <c r="D49" s="21"/>
      <c r="E49" s="21"/>
      <c r="F49" s="21"/>
      <c r="G49" s="21"/>
      <c r="H49" s="21"/>
      <c r="I49" s="21"/>
    </row>
    <row r="50" spans="1:9" ht="16.5" customHeight="1">
      <c r="A50" s="19">
        <v>722</v>
      </c>
      <c r="B50" s="20"/>
      <c r="C50" s="23" t="s">
        <v>60</v>
      </c>
      <c r="D50" s="21">
        <f>+D51+D52</f>
        <v>146275.79</v>
      </c>
      <c r="E50" s="21">
        <f>+E51+E52</f>
        <v>235963.88</v>
      </c>
      <c r="F50" s="21">
        <f>+F51+F52</f>
        <v>218669.33000000002</v>
      </c>
      <c r="G50" s="21">
        <f>+G51+G52</f>
        <v>218669.33000000002</v>
      </c>
      <c r="H50" s="21">
        <f>IF(E50&lt;&gt;0,G50/E50*100,0)</f>
        <v>92.670679088680856</v>
      </c>
      <c r="I50" s="21">
        <f>IF(E50&lt;&gt;0,F50/E50*100,0)</f>
        <v>92.670679088680856</v>
      </c>
    </row>
    <row r="51" spans="1:9" ht="16.5" customHeight="1" outlineLevel="1">
      <c r="A51" s="19">
        <v>7220</v>
      </c>
      <c r="B51" s="20"/>
      <c r="C51" s="23" t="s">
        <v>149</v>
      </c>
      <c r="D51" s="21">
        <v>93683.41</v>
      </c>
      <c r="E51" s="21">
        <v>85977.12</v>
      </c>
      <c r="F51" s="21">
        <v>97581</v>
      </c>
      <c r="G51" s="21">
        <v>97581</v>
      </c>
      <c r="H51" s="21">
        <f>IF(E51&lt;&gt;0,G51/E51*100,0)</f>
        <v>113.49647441086653</v>
      </c>
      <c r="I51" s="21">
        <f>IF(E51&lt;&gt;0,F51/E51*100,0)</f>
        <v>113.49647441086653</v>
      </c>
    </row>
    <row r="52" spans="1:9" ht="16.5" customHeight="1" outlineLevel="1">
      <c r="A52" s="19">
        <v>7221</v>
      </c>
      <c r="B52" s="20"/>
      <c r="C52" s="23" t="s">
        <v>150</v>
      </c>
      <c r="D52" s="21">
        <v>52592.38</v>
      </c>
      <c r="E52" s="21">
        <v>149986.76</v>
      </c>
      <c r="F52" s="21">
        <v>121088.33</v>
      </c>
      <c r="G52" s="21">
        <v>121088.33</v>
      </c>
      <c r="H52" s="21">
        <f>IF(E52&lt;&gt;0,G52/E52*100,0)</f>
        <v>80.732679337829552</v>
      </c>
      <c r="I52" s="21">
        <f>IF(E52&lt;&gt;0,F52/E52*100,0)</f>
        <v>80.732679337829552</v>
      </c>
    </row>
    <row r="53" spans="1:9" ht="16.5" customHeight="1" outlineLevel="1">
      <c r="A53" s="19"/>
      <c r="B53" s="20"/>
      <c r="C53" s="23"/>
      <c r="D53" s="21"/>
      <c r="E53" s="21"/>
      <c r="F53" s="21"/>
      <c r="G53" s="21"/>
      <c r="H53" s="21"/>
      <c r="I53" s="21"/>
    </row>
    <row r="54" spans="1:9" ht="15.75">
      <c r="A54" s="33">
        <v>73</v>
      </c>
      <c r="B54" s="34" t="s">
        <v>16</v>
      </c>
      <c r="C54" s="34" t="s">
        <v>70</v>
      </c>
      <c r="D54" s="35">
        <f>+D55+D59</f>
        <v>1410</v>
      </c>
      <c r="E54" s="35">
        <f>+E55+E59</f>
        <v>2150</v>
      </c>
      <c r="F54" s="35">
        <f>+F55+F59</f>
        <v>2100</v>
      </c>
      <c r="G54" s="35">
        <f>+G55+G59</f>
        <v>2100</v>
      </c>
      <c r="H54" s="35">
        <f>IF(E54&lt;&gt;0,G54/E54*100,0)</f>
        <v>97.674418604651152</v>
      </c>
      <c r="I54" s="35">
        <f>IF(E54&lt;&gt;0,F54/E54*100,0)</f>
        <v>97.674418604651152</v>
      </c>
    </row>
    <row r="55" spans="1:9" ht="15">
      <c r="A55" s="19">
        <v>730</v>
      </c>
      <c r="B55" s="20"/>
      <c r="C55" s="20" t="s">
        <v>21</v>
      </c>
      <c r="D55" s="21">
        <f>+D56+D57</f>
        <v>1410</v>
      </c>
      <c r="E55" s="21">
        <f>+E56+E57</f>
        <v>2150</v>
      </c>
      <c r="F55" s="21">
        <f>+F56+F57</f>
        <v>2100</v>
      </c>
      <c r="G55" s="21">
        <f>+G56+G57</f>
        <v>2100</v>
      </c>
      <c r="H55" s="21">
        <f>IF(E55&lt;&gt;0,G55/E55*100,0)</f>
        <v>97.674418604651152</v>
      </c>
      <c r="I55" s="21">
        <f>IF(E55&lt;&gt;0,F55/E55*100,0)</f>
        <v>97.674418604651152</v>
      </c>
    </row>
    <row r="56" spans="1:9" ht="15" outlineLevel="1">
      <c r="A56" s="19">
        <v>7300</v>
      </c>
      <c r="B56" s="20"/>
      <c r="C56" s="20" t="s">
        <v>151</v>
      </c>
      <c r="D56" s="21">
        <v>1170</v>
      </c>
      <c r="E56" s="21">
        <v>2000</v>
      </c>
      <c r="F56" s="21">
        <v>1950</v>
      </c>
      <c r="G56" s="21">
        <v>1950</v>
      </c>
      <c r="H56" s="21">
        <f>IF(E56&lt;&gt;0,G56/E56*100,0)</f>
        <v>97.5</v>
      </c>
      <c r="I56" s="21">
        <f>IF(E56&lt;&gt;0,F56/E56*100,0)</f>
        <v>97.5</v>
      </c>
    </row>
    <row r="57" spans="1:9" ht="15" outlineLevel="1">
      <c r="A57" s="19">
        <v>7301</v>
      </c>
      <c r="B57" s="20"/>
      <c r="C57" s="20" t="s">
        <v>152</v>
      </c>
      <c r="D57" s="21">
        <v>240</v>
      </c>
      <c r="E57" s="21">
        <v>150</v>
      </c>
      <c r="F57" s="21">
        <v>150</v>
      </c>
      <c r="G57" s="21">
        <v>150</v>
      </c>
      <c r="H57" s="21">
        <f>IF(E57&lt;&gt;0,G57/E57*100,0)</f>
        <v>100</v>
      </c>
      <c r="I57" s="21">
        <f>IF(E57&lt;&gt;0,F57/E57*100,0)</f>
        <v>100</v>
      </c>
    </row>
    <row r="58" spans="1:9" ht="15" outlineLevel="1">
      <c r="A58" s="19"/>
      <c r="B58" s="20"/>
      <c r="C58" s="20"/>
      <c r="D58" s="21"/>
      <c r="E58" s="21"/>
      <c r="F58" s="21"/>
      <c r="G58" s="21"/>
      <c r="H58" s="21"/>
      <c r="I58" s="21"/>
    </row>
    <row r="59" spans="1:9" ht="15">
      <c r="A59" s="19">
        <v>731</v>
      </c>
      <c r="B59" s="20"/>
      <c r="C59" s="20" t="s">
        <v>12</v>
      </c>
      <c r="D59" s="21">
        <v>0</v>
      </c>
      <c r="E59" s="21">
        <v>0</v>
      </c>
      <c r="F59" s="21">
        <v>0</v>
      </c>
      <c r="G59" s="21">
        <v>0</v>
      </c>
      <c r="H59" s="21">
        <f>IF(E59&lt;&gt;0,G59/E59*100,0)</f>
        <v>0</v>
      </c>
      <c r="I59" s="21">
        <f>IF(E59&lt;&gt;0,F59/E59*100,0)</f>
        <v>0</v>
      </c>
    </row>
    <row r="60" spans="1:9" ht="15">
      <c r="A60" s="19"/>
      <c r="B60" s="20"/>
      <c r="C60" s="20"/>
      <c r="D60" s="21"/>
      <c r="E60" s="21"/>
      <c r="F60" s="21"/>
      <c r="G60" s="21"/>
      <c r="H60" s="21"/>
      <c r="I60" s="21"/>
    </row>
    <row r="61" spans="1:9" ht="15.75">
      <c r="A61" s="33">
        <v>74</v>
      </c>
      <c r="B61" s="34" t="s">
        <v>16</v>
      </c>
      <c r="C61" s="34" t="s">
        <v>71</v>
      </c>
      <c r="D61" s="35">
        <f>+D62+D66</f>
        <v>1556796.3</v>
      </c>
      <c r="E61" s="35">
        <f>+E62+E66</f>
        <v>3255136.96</v>
      </c>
      <c r="F61" s="35">
        <f>+F62+F66</f>
        <v>477495.10000000003</v>
      </c>
      <c r="G61" s="35">
        <f>+G62+G66</f>
        <v>477495.10000000003</v>
      </c>
      <c r="H61" s="35">
        <f>IF(E61&lt;&gt;0,G61/E61*100,0)</f>
        <v>14.668971102217462</v>
      </c>
      <c r="I61" s="35">
        <f>IF(E61&lt;&gt;0,F61/E61*100,0)</f>
        <v>14.668971102217462</v>
      </c>
    </row>
    <row r="62" spans="1:9" ht="15.75" customHeight="1">
      <c r="A62" s="19">
        <v>740</v>
      </c>
      <c r="B62" s="20"/>
      <c r="C62" s="23" t="s">
        <v>13</v>
      </c>
      <c r="D62" s="21">
        <f>+D63+D64</f>
        <v>526380.69000000006</v>
      </c>
      <c r="E62" s="21">
        <f>+E63+E64</f>
        <v>888288.58</v>
      </c>
      <c r="F62" s="21">
        <f>+F63+F64</f>
        <v>132400</v>
      </c>
      <c r="G62" s="21">
        <f>+G63+G64</f>
        <v>132400</v>
      </c>
      <c r="H62" s="21">
        <f>IF(E62&lt;&gt;0,G62/E62*100,0)</f>
        <v>14.905066099127382</v>
      </c>
      <c r="I62" s="21">
        <f>IF(E62&lt;&gt;0,F62/E62*100,0)</f>
        <v>14.905066099127382</v>
      </c>
    </row>
    <row r="63" spans="1:9" ht="15.75" customHeight="1" outlineLevel="1">
      <c r="A63" s="19">
        <v>7400</v>
      </c>
      <c r="B63" s="20"/>
      <c r="C63" s="23" t="s">
        <v>153</v>
      </c>
      <c r="D63" s="21">
        <v>509135.58</v>
      </c>
      <c r="E63" s="21">
        <v>888288.58</v>
      </c>
      <c r="F63" s="21">
        <v>132400</v>
      </c>
      <c r="G63" s="21">
        <v>132400</v>
      </c>
      <c r="H63" s="21">
        <f>IF(E63&lt;&gt;0,G63/E63*100,0)</f>
        <v>14.905066099127382</v>
      </c>
      <c r="I63" s="21">
        <f>IF(E63&lt;&gt;0,F63/E63*100,0)</f>
        <v>14.905066099127382</v>
      </c>
    </row>
    <row r="64" spans="1:9" ht="15.75" customHeight="1" outlineLevel="1">
      <c r="A64" s="19">
        <v>7401</v>
      </c>
      <c r="B64" s="20"/>
      <c r="C64" s="23" t="s">
        <v>154</v>
      </c>
      <c r="D64" s="21">
        <v>17245.11</v>
      </c>
      <c r="E64" s="21">
        <v>0</v>
      </c>
      <c r="F64" s="21">
        <v>0</v>
      </c>
      <c r="G64" s="21">
        <v>0</v>
      </c>
      <c r="H64" s="21">
        <f>IF(E64&lt;&gt;0,G64/E64*100,0)</f>
        <v>0</v>
      </c>
      <c r="I64" s="21">
        <f>IF(E64&lt;&gt;0,F64/E64*100,0)</f>
        <v>0</v>
      </c>
    </row>
    <row r="65" spans="1:9" ht="15.75" customHeight="1" outlineLevel="1">
      <c r="A65" s="19"/>
      <c r="B65" s="20"/>
      <c r="C65" s="23"/>
      <c r="D65" s="21"/>
      <c r="E65" s="21"/>
      <c r="F65" s="21"/>
      <c r="G65" s="21"/>
      <c r="H65" s="21"/>
      <c r="I65" s="21"/>
    </row>
    <row r="66" spans="1:9" ht="36" customHeight="1">
      <c r="A66" s="19">
        <v>741</v>
      </c>
      <c r="B66" s="20"/>
      <c r="C66" s="23" t="s">
        <v>54</v>
      </c>
      <c r="D66" s="21">
        <f>+D67+D68+D69</f>
        <v>1030415.61</v>
      </c>
      <c r="E66" s="21">
        <f>+E67+E68+E69</f>
        <v>2366848.38</v>
      </c>
      <c r="F66" s="21">
        <f>+F67+F68+F69</f>
        <v>345095.10000000003</v>
      </c>
      <c r="G66" s="21">
        <f>+G67+G68+G69</f>
        <v>345095.10000000003</v>
      </c>
      <c r="H66" s="21">
        <f>IF(E66&lt;&gt;0,G66/E66*100,0)</f>
        <v>14.580363614166112</v>
      </c>
      <c r="I66" s="21">
        <f>IF(E66&lt;&gt;0,F66/E66*100,0)</f>
        <v>14.580363614166112</v>
      </c>
    </row>
    <row r="67" spans="1:9" ht="21" customHeight="1" outlineLevel="1">
      <c r="A67" s="19">
        <v>7411</v>
      </c>
      <c r="B67" s="20"/>
      <c r="C67" s="23" t="s">
        <v>155</v>
      </c>
      <c r="D67" s="21">
        <v>0</v>
      </c>
      <c r="E67" s="21">
        <v>0</v>
      </c>
      <c r="F67" s="21">
        <v>33909.89</v>
      </c>
      <c r="G67" s="21">
        <v>33909.89</v>
      </c>
      <c r="H67" s="21">
        <f>IF(E67&lt;&gt;0,G67/E67*100,0)</f>
        <v>0</v>
      </c>
      <c r="I67" s="21">
        <f>IF(E67&lt;&gt;0,F67/E67*100,0)</f>
        <v>0</v>
      </c>
    </row>
    <row r="68" spans="1:9" ht="21" customHeight="1" outlineLevel="1">
      <c r="A68" s="19">
        <v>7412</v>
      </c>
      <c r="B68" s="20"/>
      <c r="C68" s="23" t="s">
        <v>155</v>
      </c>
      <c r="D68" s="21">
        <v>1030415.61</v>
      </c>
      <c r="E68" s="21">
        <v>2366848.38</v>
      </c>
      <c r="F68" s="21">
        <v>298000</v>
      </c>
      <c r="G68" s="21">
        <v>298000</v>
      </c>
      <c r="H68" s="21">
        <f>IF(E68&lt;&gt;0,G68/E68*100,0)</f>
        <v>12.590582587296954</v>
      </c>
      <c r="I68" s="21">
        <f>IF(E68&lt;&gt;0,F68/E68*100,0)</f>
        <v>12.590582587296954</v>
      </c>
    </row>
    <row r="69" spans="1:9" ht="21" customHeight="1" outlineLevel="1">
      <c r="A69" s="19">
        <v>7416</v>
      </c>
      <c r="B69" s="20"/>
      <c r="C69" s="23" t="s">
        <v>156</v>
      </c>
      <c r="D69" s="21">
        <v>0</v>
      </c>
      <c r="E69" s="21">
        <v>0</v>
      </c>
      <c r="F69" s="21">
        <v>13185.21</v>
      </c>
      <c r="G69" s="21">
        <v>13185.21</v>
      </c>
      <c r="H69" s="21">
        <f>IF(E69&lt;&gt;0,G69/E69*100,0)</f>
        <v>0</v>
      </c>
      <c r="I69" s="21">
        <f>IF(E69&lt;&gt;0,F69/E69*100,0)</f>
        <v>0</v>
      </c>
    </row>
    <row r="70" spans="1:9" ht="21" customHeight="1" outlineLevel="1">
      <c r="A70" s="19"/>
      <c r="B70" s="20"/>
      <c r="C70" s="23"/>
      <c r="D70" s="21"/>
      <c r="E70" s="21"/>
      <c r="F70" s="21"/>
      <c r="G70" s="21"/>
      <c r="H70" s="21"/>
      <c r="I70" s="21"/>
    </row>
    <row r="71" spans="1:9" ht="15.75" customHeight="1">
      <c r="A71" s="33">
        <v>78</v>
      </c>
      <c r="B71" s="34" t="s">
        <v>16</v>
      </c>
      <c r="C71" s="34" t="s">
        <v>68</v>
      </c>
      <c r="D71" s="35">
        <f>+D72+D74</f>
        <v>0</v>
      </c>
      <c r="E71" s="35">
        <f>+E72+E74</f>
        <v>0</v>
      </c>
      <c r="F71" s="35">
        <f>+F72+F74</f>
        <v>0</v>
      </c>
      <c r="G71" s="35">
        <f>+G72+G74</f>
        <v>0</v>
      </c>
      <c r="H71" s="35">
        <f>IF(E71&lt;&gt;0,G71/E71*100,0)</f>
        <v>0</v>
      </c>
      <c r="I71" s="35">
        <f>IF(E71&lt;&gt;0,F71/E71*100,0)</f>
        <v>0</v>
      </c>
    </row>
    <row r="72" spans="1:9" ht="15.75" customHeight="1">
      <c r="A72" s="19">
        <v>786</v>
      </c>
      <c r="B72" s="20"/>
      <c r="C72" s="23" t="s">
        <v>51</v>
      </c>
      <c r="D72" s="21">
        <v>0</v>
      </c>
      <c r="E72" s="21">
        <v>0</v>
      </c>
      <c r="F72" s="21">
        <v>0</v>
      </c>
      <c r="G72" s="21">
        <v>0</v>
      </c>
      <c r="H72" s="21">
        <f>IF(E72&lt;&gt;0,G72/E72*100,0)</f>
        <v>0</v>
      </c>
      <c r="I72" s="21">
        <f>IF(E72&lt;&gt;0,F72/E72*100,0)</f>
        <v>0</v>
      </c>
    </row>
    <row r="73" spans="1:9" ht="15.75" customHeight="1">
      <c r="A73" s="19"/>
      <c r="B73" s="20"/>
      <c r="C73" s="23"/>
      <c r="D73" s="21"/>
      <c r="E73" s="21"/>
      <c r="F73" s="21"/>
      <c r="G73" s="21"/>
      <c r="H73" s="21"/>
      <c r="I73" s="21"/>
    </row>
    <row r="74" spans="1:9" ht="15.75" customHeight="1">
      <c r="A74" s="19">
        <v>787</v>
      </c>
      <c r="B74" s="20"/>
      <c r="C74" s="23" t="s">
        <v>56</v>
      </c>
      <c r="D74" s="21">
        <v>0</v>
      </c>
      <c r="E74" s="21">
        <v>0</v>
      </c>
      <c r="F74" s="21">
        <v>0</v>
      </c>
      <c r="G74" s="21">
        <v>0</v>
      </c>
      <c r="H74" s="21">
        <f>IF(E74&lt;&gt;0,G74/E74*100,0)</f>
        <v>0</v>
      </c>
      <c r="I74" s="21">
        <f>IF(E74&lt;&gt;0,F74/E74*100,0)</f>
        <v>0</v>
      </c>
    </row>
    <row r="75" spans="1:9" ht="15.75" customHeight="1">
      <c r="A75" s="19"/>
      <c r="B75" s="20"/>
      <c r="C75" s="23"/>
      <c r="D75" s="21"/>
      <c r="E75" s="21"/>
      <c r="F75" s="21"/>
      <c r="G75" s="21"/>
      <c r="H75" s="21"/>
      <c r="I75" s="21"/>
    </row>
    <row r="76" spans="1:9" ht="18">
      <c r="A76" s="15" t="s">
        <v>15</v>
      </c>
      <c r="B76" s="37" t="s">
        <v>1</v>
      </c>
      <c r="C76" s="24" t="s">
        <v>22</v>
      </c>
      <c r="D76" s="36">
        <f>D77+D110+D132+D143</f>
        <v>10720487.619999999</v>
      </c>
      <c r="E76" s="36">
        <f>E77+E110+E132+E143</f>
        <v>19567188.780000001</v>
      </c>
      <c r="F76" s="36">
        <f>F77+F110+F132+F143</f>
        <v>15899550.989999998</v>
      </c>
      <c r="G76" s="36">
        <f>G77+G110+G132+G143</f>
        <v>15912060.989999998</v>
      </c>
      <c r="H76" s="36">
        <f t="shared" ref="H76:H84" si="0">IF(E76&lt;&gt;0,G76/E76*100,0)</f>
        <v>81.320117922427471</v>
      </c>
      <c r="I76" s="36">
        <f t="shared" ref="I76:I84" si="1">IF(E76&lt;&gt;0,F76/E76*100,0)</f>
        <v>81.256184364364259</v>
      </c>
    </row>
    <row r="77" spans="1:9" ht="15.75">
      <c r="A77" s="33">
        <v>40</v>
      </c>
      <c r="B77" s="34" t="s">
        <v>19</v>
      </c>
      <c r="C77" s="34" t="s">
        <v>23</v>
      </c>
      <c r="D77" s="35">
        <f>+D78+D86+D93+D104+D107</f>
        <v>3374173.3499999996</v>
      </c>
      <c r="E77" s="35">
        <f>+E78+E86+E93+E104+E107</f>
        <v>4962247.3599999994</v>
      </c>
      <c r="F77" s="35">
        <f>+F78+F86+F93+F104+F107</f>
        <v>5281222.55</v>
      </c>
      <c r="G77" s="35">
        <f>+G78+G86+G93+G104+G107</f>
        <v>5253578.25</v>
      </c>
      <c r="H77" s="35">
        <f t="shared" si="0"/>
        <v>105.87094654628424</v>
      </c>
      <c r="I77" s="35">
        <f t="shared" si="1"/>
        <v>106.42803888760596</v>
      </c>
    </row>
    <row r="78" spans="1:9" ht="15">
      <c r="A78" s="19">
        <v>400</v>
      </c>
      <c r="B78" s="20"/>
      <c r="C78" s="20" t="s">
        <v>24</v>
      </c>
      <c r="D78" s="22">
        <f>+D79+D80+D81+D82+D83+D84</f>
        <v>758942.14</v>
      </c>
      <c r="E78" s="22">
        <f>+E79+E80+E81+E82+E83+E84</f>
        <v>836483.09999999986</v>
      </c>
      <c r="F78" s="22">
        <f>+F79+F80+F81+F82+F83+F84</f>
        <v>899523.19</v>
      </c>
      <c r="G78" s="22">
        <f>+G79+G80+G81+G82+G83+G84</f>
        <v>899523.19</v>
      </c>
      <c r="H78" s="22">
        <f t="shared" si="0"/>
        <v>107.53632559940543</v>
      </c>
      <c r="I78" s="22">
        <f t="shared" si="1"/>
        <v>107.53632559940543</v>
      </c>
    </row>
    <row r="79" spans="1:9" ht="15" outlineLevel="1">
      <c r="A79" s="19">
        <v>4000</v>
      </c>
      <c r="B79" s="20"/>
      <c r="C79" s="20" t="s">
        <v>88</v>
      </c>
      <c r="D79" s="22">
        <v>663235.82999999996</v>
      </c>
      <c r="E79" s="22">
        <v>726334.57</v>
      </c>
      <c r="F79" s="22">
        <v>786214.39</v>
      </c>
      <c r="G79" s="22">
        <v>786214.39</v>
      </c>
      <c r="H79" s="22">
        <f t="shared" si="0"/>
        <v>108.2441098734981</v>
      </c>
      <c r="I79" s="22">
        <f t="shared" si="1"/>
        <v>108.2441098734981</v>
      </c>
    </row>
    <row r="80" spans="1:9" ht="15" outlineLevel="1">
      <c r="A80" s="19">
        <v>4001</v>
      </c>
      <c r="B80" s="20"/>
      <c r="C80" s="20" t="s">
        <v>89</v>
      </c>
      <c r="D80" s="22">
        <v>11510.29</v>
      </c>
      <c r="E80" s="22">
        <v>13076.67</v>
      </c>
      <c r="F80" s="22">
        <v>14634.96</v>
      </c>
      <c r="G80" s="22">
        <v>14634.96</v>
      </c>
      <c r="H80" s="22">
        <f t="shared" si="0"/>
        <v>111.91656591471681</v>
      </c>
      <c r="I80" s="22">
        <f t="shared" si="1"/>
        <v>111.91656591471681</v>
      </c>
    </row>
    <row r="81" spans="1:9" ht="15" outlineLevel="1">
      <c r="A81" s="19">
        <v>4002</v>
      </c>
      <c r="B81" s="20"/>
      <c r="C81" s="20" t="s">
        <v>90</v>
      </c>
      <c r="D81" s="22">
        <v>51476.07</v>
      </c>
      <c r="E81" s="22">
        <v>63993.33</v>
      </c>
      <c r="F81" s="22">
        <v>64985.96</v>
      </c>
      <c r="G81" s="22">
        <v>64985.96</v>
      </c>
      <c r="H81" s="22">
        <f t="shared" si="0"/>
        <v>101.55114603350069</v>
      </c>
      <c r="I81" s="22">
        <f t="shared" si="1"/>
        <v>101.55114603350069</v>
      </c>
    </row>
    <row r="82" spans="1:9" ht="15" outlineLevel="1">
      <c r="A82" s="19">
        <v>4003</v>
      </c>
      <c r="B82" s="20"/>
      <c r="C82" s="20" t="s">
        <v>91</v>
      </c>
      <c r="D82" s="22">
        <v>27999.63</v>
      </c>
      <c r="E82" s="22">
        <v>26853.97</v>
      </c>
      <c r="F82" s="22">
        <v>28000</v>
      </c>
      <c r="G82" s="22">
        <v>28000</v>
      </c>
      <c r="H82" s="22">
        <f t="shared" si="0"/>
        <v>104.26763715011225</v>
      </c>
      <c r="I82" s="22">
        <f t="shared" si="1"/>
        <v>104.26763715011225</v>
      </c>
    </row>
    <row r="83" spans="1:9" ht="15" outlineLevel="1">
      <c r="A83" s="19">
        <v>4004</v>
      </c>
      <c r="B83" s="20"/>
      <c r="C83" s="20" t="s">
        <v>92</v>
      </c>
      <c r="D83" s="22">
        <v>3677.54</v>
      </c>
      <c r="E83" s="22">
        <v>4942.3599999999997</v>
      </c>
      <c r="F83" s="22">
        <v>5000</v>
      </c>
      <c r="G83" s="22">
        <v>5000</v>
      </c>
      <c r="H83" s="22">
        <f t="shared" si="0"/>
        <v>101.16624446620644</v>
      </c>
      <c r="I83" s="22">
        <f t="shared" si="1"/>
        <v>101.16624446620644</v>
      </c>
    </row>
    <row r="84" spans="1:9" ht="15" outlineLevel="1">
      <c r="A84" s="19">
        <v>4009</v>
      </c>
      <c r="B84" s="20"/>
      <c r="C84" s="20" t="s">
        <v>93</v>
      </c>
      <c r="D84" s="22">
        <v>1042.78</v>
      </c>
      <c r="E84" s="22">
        <v>1282.2</v>
      </c>
      <c r="F84" s="22">
        <v>687.88</v>
      </c>
      <c r="G84" s="22">
        <v>687.88</v>
      </c>
      <c r="H84" s="22">
        <f t="shared" si="0"/>
        <v>53.648416783653097</v>
      </c>
      <c r="I84" s="22">
        <f t="shared" si="1"/>
        <v>53.648416783653097</v>
      </c>
    </row>
    <row r="85" spans="1:9" ht="15" outlineLevel="1">
      <c r="A85" s="19"/>
      <c r="B85" s="20"/>
      <c r="C85" s="20"/>
      <c r="D85" s="22"/>
      <c r="E85" s="22"/>
      <c r="F85" s="22"/>
      <c r="G85" s="22"/>
      <c r="H85" s="22"/>
      <c r="I85" s="22"/>
    </row>
    <row r="86" spans="1:9" ht="15">
      <c r="A86" s="19">
        <v>401</v>
      </c>
      <c r="B86" s="20"/>
      <c r="C86" s="20" t="s">
        <v>25</v>
      </c>
      <c r="D86" s="22">
        <f>+D87+D88+D89+D90+D91</f>
        <v>120228.82000000002</v>
      </c>
      <c r="E86" s="22">
        <f>+E87+E88+E89+E90+E91</f>
        <v>125663.44</v>
      </c>
      <c r="F86" s="22">
        <f>+F87+F88+F89+F90+F91</f>
        <v>132265.82999999999</v>
      </c>
      <c r="G86" s="22">
        <f>+G87+G88+G89+G90+G91</f>
        <v>132265.82999999999</v>
      </c>
      <c r="H86" s="22">
        <f t="shared" ref="H86:H91" si="2">IF(E86&lt;&gt;0,G86/E86*100,0)</f>
        <v>105.25402615112239</v>
      </c>
      <c r="I86" s="22">
        <f t="shared" ref="I86:I91" si="3">IF(E86&lt;&gt;0,F86/E86*100,0)</f>
        <v>105.25402615112239</v>
      </c>
    </row>
    <row r="87" spans="1:9" ht="15" outlineLevel="1">
      <c r="A87" s="19">
        <v>4010</v>
      </c>
      <c r="B87" s="20"/>
      <c r="C87" s="20" t="s">
        <v>94</v>
      </c>
      <c r="D87" s="22">
        <v>62266.12</v>
      </c>
      <c r="E87" s="22">
        <v>62460.71</v>
      </c>
      <c r="F87" s="22">
        <v>70613.87</v>
      </c>
      <c r="G87" s="22">
        <v>70613.87</v>
      </c>
      <c r="H87" s="22">
        <f t="shared" si="2"/>
        <v>113.05326180249952</v>
      </c>
      <c r="I87" s="22">
        <f t="shared" si="3"/>
        <v>113.05326180249952</v>
      </c>
    </row>
    <row r="88" spans="1:9" ht="15" outlineLevel="1">
      <c r="A88" s="19">
        <v>4011</v>
      </c>
      <c r="B88" s="20"/>
      <c r="C88" s="20" t="s">
        <v>95</v>
      </c>
      <c r="D88" s="22">
        <v>49810.33</v>
      </c>
      <c r="E88" s="22">
        <v>49935.42</v>
      </c>
      <c r="F88" s="22">
        <v>56504.11</v>
      </c>
      <c r="G88" s="22">
        <v>56504.11</v>
      </c>
      <c r="H88" s="22">
        <f t="shared" si="2"/>
        <v>113.15437018453034</v>
      </c>
      <c r="I88" s="22">
        <f t="shared" si="3"/>
        <v>113.15437018453034</v>
      </c>
    </row>
    <row r="89" spans="1:9" ht="15" outlineLevel="1">
      <c r="A89" s="19">
        <v>4012</v>
      </c>
      <c r="B89" s="20"/>
      <c r="C89" s="20" t="s">
        <v>96</v>
      </c>
      <c r="D89" s="22">
        <v>414.57</v>
      </c>
      <c r="E89" s="22">
        <v>422.78</v>
      </c>
      <c r="F89" s="22">
        <v>498.09</v>
      </c>
      <c r="G89" s="22">
        <v>498.09</v>
      </c>
      <c r="H89" s="22">
        <f t="shared" si="2"/>
        <v>117.81304697478593</v>
      </c>
      <c r="I89" s="22">
        <f t="shared" si="3"/>
        <v>117.81304697478593</v>
      </c>
    </row>
    <row r="90" spans="1:9" ht="15" outlineLevel="1">
      <c r="A90" s="19">
        <v>4013</v>
      </c>
      <c r="B90" s="20"/>
      <c r="C90" s="20" t="s">
        <v>97</v>
      </c>
      <c r="D90" s="22">
        <v>703.44</v>
      </c>
      <c r="E90" s="22">
        <v>704.88</v>
      </c>
      <c r="F90" s="22">
        <v>796.73</v>
      </c>
      <c r="G90" s="22">
        <v>796.73</v>
      </c>
      <c r="H90" s="22">
        <f t="shared" si="2"/>
        <v>113.03058676654183</v>
      </c>
      <c r="I90" s="22">
        <f t="shared" si="3"/>
        <v>113.03058676654183</v>
      </c>
    </row>
    <row r="91" spans="1:9" ht="15" outlineLevel="1">
      <c r="A91" s="19">
        <v>4015</v>
      </c>
      <c r="B91" s="20"/>
      <c r="C91" s="20" t="s">
        <v>98</v>
      </c>
      <c r="D91" s="22">
        <v>7034.36</v>
      </c>
      <c r="E91" s="22">
        <v>12139.65</v>
      </c>
      <c r="F91" s="22">
        <v>3853.03</v>
      </c>
      <c r="G91" s="22">
        <v>3853.03</v>
      </c>
      <c r="H91" s="22">
        <f t="shared" si="2"/>
        <v>31.739218181743301</v>
      </c>
      <c r="I91" s="22">
        <f t="shared" si="3"/>
        <v>31.739218181743301</v>
      </c>
    </row>
    <row r="92" spans="1:9" ht="15" outlineLevel="1">
      <c r="A92" s="19"/>
      <c r="B92" s="20"/>
      <c r="C92" s="20"/>
      <c r="D92" s="22"/>
      <c r="E92" s="22"/>
      <c r="F92" s="22"/>
      <c r="G92" s="22"/>
      <c r="H92" s="22"/>
      <c r="I92" s="22"/>
    </row>
    <row r="93" spans="1:9" ht="15">
      <c r="A93" s="19">
        <v>402</v>
      </c>
      <c r="B93" s="20"/>
      <c r="C93" s="20" t="s">
        <v>26</v>
      </c>
      <c r="D93" s="21">
        <f>+D94+D95+D96+D97+D98+D99+D100+D101+D102</f>
        <v>2285219.9299999997</v>
      </c>
      <c r="E93" s="21">
        <f>+E94+E95+E96+E97+E98+E99+E100+E101+E102</f>
        <v>3756786.23</v>
      </c>
      <c r="F93" s="21">
        <f>+F94+F95+F96+F97+F98+F99+F100+F101+F102</f>
        <v>3968903.5300000003</v>
      </c>
      <c r="G93" s="21">
        <f>+G94+G95+G96+G97+G98+G99+G100+G101+G102</f>
        <v>3941259.2300000004</v>
      </c>
      <c r="H93" s="21">
        <f t="shared" ref="H93:H102" si="4">IF(E93&lt;&gt;0,G93/E93*100,0)</f>
        <v>104.91039385011803</v>
      </c>
      <c r="I93" s="21">
        <f t="shared" ref="I93:I102" si="5">IF(E93&lt;&gt;0,F93/E93*100,0)</f>
        <v>105.64624354471188</v>
      </c>
    </row>
    <row r="94" spans="1:9" ht="15" outlineLevel="1">
      <c r="A94" s="19">
        <v>4020</v>
      </c>
      <c r="B94" s="20"/>
      <c r="C94" s="20" t="s">
        <v>99</v>
      </c>
      <c r="D94" s="21">
        <v>411071.1</v>
      </c>
      <c r="E94" s="21">
        <v>1069393.8999999999</v>
      </c>
      <c r="F94" s="21">
        <v>963365.24</v>
      </c>
      <c r="G94" s="21">
        <v>965128.85</v>
      </c>
      <c r="H94" s="21">
        <f t="shared" si="4"/>
        <v>90.250079975208394</v>
      </c>
      <c r="I94" s="21">
        <f t="shared" si="5"/>
        <v>90.085163193842803</v>
      </c>
    </row>
    <row r="95" spans="1:9" ht="15" outlineLevel="1">
      <c r="A95" s="19">
        <v>4021</v>
      </c>
      <c r="B95" s="20"/>
      <c r="C95" s="20" t="s">
        <v>100</v>
      </c>
      <c r="D95" s="21">
        <v>111930.25</v>
      </c>
      <c r="E95" s="21">
        <v>150198.31</v>
      </c>
      <c r="F95" s="21">
        <v>128521.03</v>
      </c>
      <c r="G95" s="21">
        <v>130071.03</v>
      </c>
      <c r="H95" s="21">
        <f t="shared" si="4"/>
        <v>86.59952964850271</v>
      </c>
      <c r="I95" s="21">
        <f t="shared" si="5"/>
        <v>85.567560646987303</v>
      </c>
    </row>
    <row r="96" spans="1:9" ht="15" outlineLevel="1">
      <c r="A96" s="19">
        <v>4022</v>
      </c>
      <c r="B96" s="20"/>
      <c r="C96" s="20" t="s">
        <v>101</v>
      </c>
      <c r="D96" s="21">
        <v>164581.51</v>
      </c>
      <c r="E96" s="21">
        <v>330148.5</v>
      </c>
      <c r="F96" s="21">
        <v>226915.31</v>
      </c>
      <c r="G96" s="21">
        <v>227435.31</v>
      </c>
      <c r="H96" s="21">
        <f t="shared" si="4"/>
        <v>68.888790953161987</v>
      </c>
      <c r="I96" s="21">
        <f t="shared" si="5"/>
        <v>68.731286072782396</v>
      </c>
    </row>
    <row r="97" spans="1:9" ht="15" outlineLevel="1">
      <c r="A97" s="19">
        <v>4023</v>
      </c>
      <c r="B97" s="20"/>
      <c r="C97" s="20" t="s">
        <v>102</v>
      </c>
      <c r="D97" s="21">
        <v>5022.59</v>
      </c>
      <c r="E97" s="21">
        <v>6808.28</v>
      </c>
      <c r="F97" s="21">
        <v>8043.38</v>
      </c>
      <c r="G97" s="21">
        <v>8043.38</v>
      </c>
      <c r="H97" s="21">
        <f t="shared" si="4"/>
        <v>118.14114578131334</v>
      </c>
      <c r="I97" s="21">
        <f t="shared" si="5"/>
        <v>118.14114578131334</v>
      </c>
    </row>
    <row r="98" spans="1:9" ht="15" outlineLevel="1">
      <c r="A98" s="19">
        <v>4024</v>
      </c>
      <c r="B98" s="20"/>
      <c r="C98" s="20" t="s">
        <v>103</v>
      </c>
      <c r="D98" s="21">
        <v>3820.32</v>
      </c>
      <c r="E98" s="21">
        <v>8350.8700000000008</v>
      </c>
      <c r="F98" s="21">
        <v>10990.87</v>
      </c>
      <c r="G98" s="21">
        <v>10990.87</v>
      </c>
      <c r="H98" s="21">
        <f t="shared" si="4"/>
        <v>131.6134726082432</v>
      </c>
      <c r="I98" s="21">
        <f t="shared" si="5"/>
        <v>131.6134726082432</v>
      </c>
    </row>
    <row r="99" spans="1:9" ht="15" outlineLevel="1">
      <c r="A99" s="19">
        <v>4025</v>
      </c>
      <c r="B99" s="20"/>
      <c r="C99" s="20" t="s">
        <v>104</v>
      </c>
      <c r="D99" s="21">
        <v>1223133.24</v>
      </c>
      <c r="E99" s="21">
        <v>1408894.84</v>
      </c>
      <c r="F99" s="21">
        <v>2016053.96</v>
      </c>
      <c r="G99" s="21">
        <v>2009576.05</v>
      </c>
      <c r="H99" s="21">
        <f t="shared" si="4"/>
        <v>142.63492156731868</v>
      </c>
      <c r="I99" s="21">
        <f t="shared" si="5"/>
        <v>143.09470818986034</v>
      </c>
    </row>
    <row r="100" spans="1:9" ht="15" outlineLevel="1">
      <c r="A100" s="19">
        <v>4026</v>
      </c>
      <c r="B100" s="20"/>
      <c r="C100" s="20" t="s">
        <v>105</v>
      </c>
      <c r="D100" s="21">
        <v>70137.89</v>
      </c>
      <c r="E100" s="21">
        <v>36236.06</v>
      </c>
      <c r="F100" s="21">
        <v>74936.539999999994</v>
      </c>
      <c r="G100" s="21">
        <v>74936.539999999994</v>
      </c>
      <c r="H100" s="21">
        <f t="shared" si="4"/>
        <v>206.80101534217573</v>
      </c>
      <c r="I100" s="21">
        <f t="shared" si="5"/>
        <v>206.80101534217573</v>
      </c>
    </row>
    <row r="101" spans="1:9" ht="15" outlineLevel="1">
      <c r="A101" s="19">
        <v>4027</v>
      </c>
      <c r="B101" s="20"/>
      <c r="C101" s="20" t="s">
        <v>106</v>
      </c>
      <c r="D101" s="21">
        <v>0</v>
      </c>
      <c r="E101" s="21">
        <v>208462.82</v>
      </c>
      <c r="F101" s="21">
        <v>330000</v>
      </c>
      <c r="G101" s="21">
        <v>330000</v>
      </c>
      <c r="H101" s="21">
        <f t="shared" si="4"/>
        <v>158.30160985061988</v>
      </c>
      <c r="I101" s="21">
        <f t="shared" si="5"/>
        <v>158.30160985061988</v>
      </c>
    </row>
    <row r="102" spans="1:9" ht="15" outlineLevel="1">
      <c r="A102" s="19">
        <v>4029</v>
      </c>
      <c r="B102" s="20"/>
      <c r="C102" s="20" t="s">
        <v>107</v>
      </c>
      <c r="D102" s="21">
        <v>295523.03000000003</v>
      </c>
      <c r="E102" s="21">
        <v>538292.65</v>
      </c>
      <c r="F102" s="21">
        <v>210077.2</v>
      </c>
      <c r="G102" s="21">
        <v>185077.2</v>
      </c>
      <c r="H102" s="21">
        <f t="shared" si="4"/>
        <v>34.38226399710269</v>
      </c>
      <c r="I102" s="21">
        <f t="shared" si="5"/>
        <v>39.026577828993211</v>
      </c>
    </row>
    <row r="103" spans="1:9" ht="15" outlineLevel="1">
      <c r="A103" s="19"/>
      <c r="B103" s="20"/>
      <c r="C103" s="20"/>
      <c r="D103" s="21"/>
      <c r="E103" s="21"/>
      <c r="F103" s="21"/>
      <c r="G103" s="21"/>
      <c r="H103" s="21"/>
      <c r="I103" s="21"/>
    </row>
    <row r="104" spans="1:9" ht="15">
      <c r="A104" s="19">
        <v>403</v>
      </c>
      <c r="B104" s="20"/>
      <c r="C104" s="20" t="s">
        <v>27</v>
      </c>
      <c r="D104" s="21">
        <f>+D105</f>
        <v>94185.26</v>
      </c>
      <c r="E104" s="21">
        <f>+E105</f>
        <v>78200</v>
      </c>
      <c r="F104" s="21">
        <f>+F105</f>
        <v>95000</v>
      </c>
      <c r="G104" s="21">
        <f>+G105</f>
        <v>95000</v>
      </c>
      <c r="H104" s="21">
        <f>IF(E104&lt;&gt;0,G104/E104*100,0)</f>
        <v>121.48337595907928</v>
      </c>
      <c r="I104" s="21">
        <f>IF(E104&lt;&gt;0,F104/E104*100,0)</f>
        <v>121.48337595907928</v>
      </c>
    </row>
    <row r="105" spans="1:9" ht="15" outlineLevel="1">
      <c r="A105" s="19">
        <v>4031</v>
      </c>
      <c r="B105" s="20"/>
      <c r="C105" s="20" t="s">
        <v>108</v>
      </c>
      <c r="D105" s="21">
        <v>94185.26</v>
      </c>
      <c r="E105" s="21">
        <v>78200</v>
      </c>
      <c r="F105" s="21">
        <v>95000</v>
      </c>
      <c r="G105" s="21">
        <v>95000</v>
      </c>
      <c r="H105" s="21">
        <f>IF(E105&lt;&gt;0,G105/E105*100,0)</f>
        <v>121.48337595907928</v>
      </c>
      <c r="I105" s="21">
        <f>IF(E105&lt;&gt;0,F105/E105*100,0)</f>
        <v>121.48337595907928</v>
      </c>
    </row>
    <row r="106" spans="1:9" ht="15" outlineLevel="1">
      <c r="A106" s="19"/>
      <c r="B106" s="20"/>
      <c r="C106" s="20"/>
      <c r="D106" s="21"/>
      <c r="E106" s="21"/>
      <c r="F106" s="21"/>
      <c r="G106" s="21"/>
      <c r="H106" s="21"/>
      <c r="I106" s="21"/>
    </row>
    <row r="107" spans="1:9" ht="15">
      <c r="A107" s="19">
        <v>409</v>
      </c>
      <c r="B107" s="20"/>
      <c r="C107" s="20" t="s">
        <v>55</v>
      </c>
      <c r="D107" s="22">
        <f>+D108</f>
        <v>115597.2</v>
      </c>
      <c r="E107" s="22">
        <f>+E108</f>
        <v>165114.59</v>
      </c>
      <c r="F107" s="22">
        <f>+F108</f>
        <v>185530</v>
      </c>
      <c r="G107" s="22">
        <f>+G108</f>
        <v>185530</v>
      </c>
      <c r="H107" s="22">
        <f>IF(E107&lt;&gt;0,G107/E107*100,0)</f>
        <v>112.36438887684001</v>
      </c>
      <c r="I107" s="22">
        <f>IF(E107&lt;&gt;0,F107/E107*100,0)</f>
        <v>112.36438887684001</v>
      </c>
    </row>
    <row r="108" spans="1:9" ht="15" outlineLevel="1">
      <c r="A108" s="19">
        <v>4091</v>
      </c>
      <c r="B108" s="20"/>
      <c r="C108" s="20" t="s">
        <v>109</v>
      </c>
      <c r="D108" s="22">
        <v>115597.2</v>
      </c>
      <c r="E108" s="22">
        <v>165114.59</v>
      </c>
      <c r="F108" s="22">
        <v>185530</v>
      </c>
      <c r="G108" s="22">
        <v>185530</v>
      </c>
      <c r="H108" s="22">
        <f>IF(E108&lt;&gt;0,G108/E108*100,0)</f>
        <v>112.36438887684001</v>
      </c>
      <c r="I108" s="22">
        <f>IF(E108&lt;&gt;0,F108/E108*100,0)</f>
        <v>112.36438887684001</v>
      </c>
    </row>
    <row r="109" spans="1:9" ht="15" outlineLevel="1">
      <c r="A109" s="19"/>
      <c r="B109" s="20"/>
      <c r="C109" s="20"/>
      <c r="D109" s="22"/>
      <c r="E109" s="22"/>
      <c r="F109" s="22"/>
      <c r="G109" s="22"/>
      <c r="H109" s="22"/>
      <c r="I109" s="22"/>
    </row>
    <row r="110" spans="1:9" ht="15.75">
      <c r="A110" s="33">
        <v>41</v>
      </c>
      <c r="B110" s="34"/>
      <c r="C110" s="34" t="s">
        <v>72</v>
      </c>
      <c r="D110" s="35">
        <f>+D111+D115+D120+D123</f>
        <v>4410593.3499999996</v>
      </c>
      <c r="E110" s="35">
        <f>+E111+E115+E120+E123</f>
        <v>5480226.8499999996</v>
      </c>
      <c r="F110" s="35">
        <f>+F111+F115+F120+F123</f>
        <v>5230358.42</v>
      </c>
      <c r="G110" s="35">
        <f>+G111+G115+G120+G123</f>
        <v>5200858.42</v>
      </c>
      <c r="H110" s="35">
        <f>IF(E110&lt;&gt;0,G110/E110*100,0)</f>
        <v>94.902246975414911</v>
      </c>
      <c r="I110" s="35">
        <f>IF(E110&lt;&gt;0,F110/E110*100,0)</f>
        <v>95.440545859885347</v>
      </c>
    </row>
    <row r="111" spans="1:9" ht="15">
      <c r="A111" s="19">
        <v>410</v>
      </c>
      <c r="B111" s="20"/>
      <c r="C111" s="20" t="s">
        <v>28</v>
      </c>
      <c r="D111" s="21">
        <f>+D112+D113</f>
        <v>634165.61</v>
      </c>
      <c r="E111" s="21">
        <f>+E112+E113</f>
        <v>1488135</v>
      </c>
      <c r="F111" s="21">
        <f>+F112+F113</f>
        <v>1197000</v>
      </c>
      <c r="G111" s="21">
        <f>+G112+G113</f>
        <v>1162000</v>
      </c>
      <c r="H111" s="21">
        <f>IF(E111&lt;&gt;0,G111/E111*100,0)</f>
        <v>78.084313587140954</v>
      </c>
      <c r="I111" s="21">
        <f>IF(E111&lt;&gt;0,F111/E111*100,0)</f>
        <v>80.436250743380128</v>
      </c>
    </row>
    <row r="112" spans="1:9" ht="15" outlineLevel="1">
      <c r="A112" s="19">
        <v>4100</v>
      </c>
      <c r="B112" s="20"/>
      <c r="C112" s="20" t="s">
        <v>110</v>
      </c>
      <c r="D112" s="21">
        <v>596320.51</v>
      </c>
      <c r="E112" s="21">
        <v>1291200</v>
      </c>
      <c r="F112" s="21">
        <v>1001000</v>
      </c>
      <c r="G112" s="21">
        <v>966000</v>
      </c>
      <c r="H112" s="21">
        <f>IF(E112&lt;&gt;0,G112/E112*100,0)</f>
        <v>74.814126394052053</v>
      </c>
      <c r="I112" s="21">
        <f>IF(E112&lt;&gt;0,F112/E112*100,0)</f>
        <v>77.524783147459729</v>
      </c>
    </row>
    <row r="113" spans="1:9" ht="15" outlineLevel="1">
      <c r="A113" s="19">
        <v>4102</v>
      </c>
      <c r="B113" s="20"/>
      <c r="C113" s="20" t="s">
        <v>111</v>
      </c>
      <c r="D113" s="21">
        <v>37845.1</v>
      </c>
      <c r="E113" s="21">
        <v>196935</v>
      </c>
      <c r="F113" s="21">
        <v>196000</v>
      </c>
      <c r="G113" s="21">
        <v>196000</v>
      </c>
      <c r="H113" s="21">
        <f>IF(E113&lt;&gt;0,G113/E113*100,0)</f>
        <v>99.525224058699564</v>
      </c>
      <c r="I113" s="21">
        <f>IF(E113&lt;&gt;0,F113/E113*100,0)</f>
        <v>99.525224058699564</v>
      </c>
    </row>
    <row r="114" spans="1:9" ht="15" outlineLevel="1">
      <c r="A114" s="19"/>
      <c r="B114" s="20"/>
      <c r="C114" s="20"/>
      <c r="D114" s="21"/>
      <c r="E114" s="21"/>
      <c r="F114" s="21"/>
      <c r="G114" s="21"/>
      <c r="H114" s="21"/>
      <c r="I114" s="21"/>
    </row>
    <row r="115" spans="1:9" ht="15">
      <c r="A115" s="19">
        <v>411</v>
      </c>
      <c r="B115" s="20"/>
      <c r="C115" s="20" t="s">
        <v>29</v>
      </c>
      <c r="D115" s="21">
        <f>+D116+D117+D118</f>
        <v>2307326.63</v>
      </c>
      <c r="E115" s="21">
        <f>+E116+E117+E118</f>
        <v>2415797.54</v>
      </c>
      <c r="F115" s="21">
        <f>+F116+F117+F118</f>
        <v>2406418.3199999998</v>
      </c>
      <c r="G115" s="21">
        <f>+G116+G117+G118</f>
        <v>2399918.3199999998</v>
      </c>
      <c r="H115" s="21">
        <f>IF(E115&lt;&gt;0,G115/E115*100,0)</f>
        <v>99.342692434399936</v>
      </c>
      <c r="I115" s="21">
        <f>IF(E115&lt;&gt;0,F115/E115*100,0)</f>
        <v>99.611754716829452</v>
      </c>
    </row>
    <row r="116" spans="1:9" ht="15" outlineLevel="1">
      <c r="A116" s="19">
        <v>4111</v>
      </c>
      <c r="B116" s="20"/>
      <c r="C116" s="20" t="s">
        <v>112</v>
      </c>
      <c r="D116" s="21">
        <v>34320</v>
      </c>
      <c r="E116" s="21">
        <v>34000</v>
      </c>
      <c r="F116" s="21">
        <v>34000</v>
      </c>
      <c r="G116" s="21">
        <v>34000</v>
      </c>
      <c r="H116" s="21">
        <f>IF(E116&lt;&gt;0,G116/E116*100,0)</f>
        <v>100</v>
      </c>
      <c r="I116" s="21">
        <f>IF(E116&lt;&gt;0,F116/E116*100,0)</f>
        <v>100</v>
      </c>
    </row>
    <row r="117" spans="1:9" ht="15" outlineLevel="1">
      <c r="A117" s="19">
        <v>4115</v>
      </c>
      <c r="B117" s="20"/>
      <c r="C117" s="20" t="s">
        <v>113</v>
      </c>
      <c r="D117" s="21">
        <v>0</v>
      </c>
      <c r="E117" s="21">
        <v>249.32</v>
      </c>
      <c r="F117" s="21">
        <v>249.32</v>
      </c>
      <c r="G117" s="21">
        <v>249.32</v>
      </c>
      <c r="H117" s="21">
        <f>IF(E117&lt;&gt;0,G117/E117*100,0)</f>
        <v>100</v>
      </c>
      <c r="I117" s="21">
        <f>IF(E117&lt;&gt;0,F117/E117*100,0)</f>
        <v>100</v>
      </c>
    </row>
    <row r="118" spans="1:9" ht="15" outlineLevel="1">
      <c r="A118" s="19">
        <v>4119</v>
      </c>
      <c r="B118" s="20"/>
      <c r="C118" s="20" t="s">
        <v>114</v>
      </c>
      <c r="D118" s="21">
        <v>2273006.63</v>
      </c>
      <c r="E118" s="21">
        <v>2381548.2200000002</v>
      </c>
      <c r="F118" s="21">
        <v>2372169</v>
      </c>
      <c r="G118" s="21">
        <v>2365669</v>
      </c>
      <c r="H118" s="21">
        <f>IF(E118&lt;&gt;0,G118/E118*100,0)</f>
        <v>99.333239618385718</v>
      </c>
      <c r="I118" s="21">
        <f>IF(E118&lt;&gt;0,F118/E118*100,0)</f>
        <v>99.60617131657321</v>
      </c>
    </row>
    <row r="119" spans="1:9" ht="15" outlineLevel="1">
      <c r="A119" s="19"/>
      <c r="B119" s="20"/>
      <c r="C119" s="20"/>
      <c r="D119" s="21"/>
      <c r="E119" s="21"/>
      <c r="F119" s="21"/>
      <c r="G119" s="21"/>
      <c r="H119" s="21"/>
      <c r="I119" s="21"/>
    </row>
    <row r="120" spans="1:9" ht="15">
      <c r="A120" s="19">
        <v>412</v>
      </c>
      <c r="B120" s="20"/>
      <c r="C120" s="20" t="s">
        <v>58</v>
      </c>
      <c r="D120" s="21">
        <f>+D121</f>
        <v>519869.52</v>
      </c>
      <c r="E120" s="21">
        <f>+E121</f>
        <v>490829.92</v>
      </c>
      <c r="F120" s="21">
        <f>+F121</f>
        <v>472254.68</v>
      </c>
      <c r="G120" s="21">
        <f>+G121</f>
        <v>484254.68</v>
      </c>
      <c r="H120" s="21">
        <f>IF(E120&lt;&gt;0,G120/E120*100,0)</f>
        <v>98.660383213802447</v>
      </c>
      <c r="I120" s="21">
        <f>IF(E120&lt;&gt;0,F120/E120*100,0)</f>
        <v>96.215544480255005</v>
      </c>
    </row>
    <row r="121" spans="1:9" ht="15" outlineLevel="1">
      <c r="A121" s="19">
        <v>4120</v>
      </c>
      <c r="B121" s="20"/>
      <c r="C121" s="20" t="s">
        <v>115</v>
      </c>
      <c r="D121" s="21">
        <v>519869.52</v>
      </c>
      <c r="E121" s="21">
        <v>490829.92</v>
      </c>
      <c r="F121" s="21">
        <v>472254.68</v>
      </c>
      <c r="G121" s="21">
        <v>484254.68</v>
      </c>
      <c r="H121" s="21">
        <f>IF(E121&lt;&gt;0,G121/E121*100,0)</f>
        <v>98.660383213802447</v>
      </c>
      <c r="I121" s="21">
        <f>IF(E121&lt;&gt;0,F121/E121*100,0)</f>
        <v>96.215544480255005</v>
      </c>
    </row>
    <row r="122" spans="1:9" ht="15" outlineLevel="1">
      <c r="A122" s="19"/>
      <c r="B122" s="20"/>
      <c r="C122" s="20"/>
      <c r="D122" s="21"/>
      <c r="E122" s="21"/>
      <c r="F122" s="21"/>
      <c r="G122" s="21"/>
      <c r="H122" s="21"/>
      <c r="I122" s="21"/>
    </row>
    <row r="123" spans="1:9" ht="15">
      <c r="A123" s="19">
        <v>413</v>
      </c>
      <c r="B123" s="20"/>
      <c r="C123" s="20" t="s">
        <v>30</v>
      </c>
      <c r="D123" s="21">
        <f>+D124+D125+D126+D127+D128</f>
        <v>949231.59</v>
      </c>
      <c r="E123" s="21">
        <f>+E124+E125+E126+E127+E128</f>
        <v>1085464.3899999999</v>
      </c>
      <c r="F123" s="21">
        <f>+F124+F125+F126+F127+F128</f>
        <v>1154685.4200000002</v>
      </c>
      <c r="G123" s="21">
        <f>+G124+G125+G126+G127+G128</f>
        <v>1154685.4200000002</v>
      </c>
      <c r="H123" s="21">
        <f t="shared" ref="H123:H128" si="6">IF(E123&lt;&gt;0,G123/E123*100,0)</f>
        <v>106.37708898032116</v>
      </c>
      <c r="I123" s="21">
        <f t="shared" ref="I123:I128" si="7">IF(E123&lt;&gt;0,F123/E123*100,0)</f>
        <v>106.37708898032116</v>
      </c>
    </row>
    <row r="124" spans="1:9" ht="15" outlineLevel="1">
      <c r="A124" s="19">
        <v>4130</v>
      </c>
      <c r="B124" s="20"/>
      <c r="C124" s="20" t="s">
        <v>116</v>
      </c>
      <c r="D124" s="21">
        <v>100953.92</v>
      </c>
      <c r="E124" s="21">
        <v>113666.99</v>
      </c>
      <c r="F124" s="21">
        <v>119309.1</v>
      </c>
      <c r="G124" s="21">
        <v>119309.1</v>
      </c>
      <c r="H124" s="21">
        <f t="shared" si="6"/>
        <v>104.96371901815998</v>
      </c>
      <c r="I124" s="21">
        <f t="shared" si="7"/>
        <v>104.96371901815998</v>
      </c>
    </row>
    <row r="125" spans="1:9" ht="15" outlineLevel="1">
      <c r="A125" s="19">
        <v>4131</v>
      </c>
      <c r="B125" s="20"/>
      <c r="C125" s="20" t="s">
        <v>117</v>
      </c>
      <c r="D125" s="21">
        <v>81775.02</v>
      </c>
      <c r="E125" s="21">
        <v>99000</v>
      </c>
      <c r="F125" s="21">
        <v>105000</v>
      </c>
      <c r="G125" s="21">
        <v>105000</v>
      </c>
      <c r="H125" s="21">
        <f t="shared" si="6"/>
        <v>106.06060606060606</v>
      </c>
      <c r="I125" s="21">
        <f t="shared" si="7"/>
        <v>106.06060606060606</v>
      </c>
    </row>
    <row r="126" spans="1:9" ht="15" outlineLevel="1">
      <c r="A126" s="19">
        <v>4132</v>
      </c>
      <c r="B126" s="20"/>
      <c r="C126" s="20" t="s">
        <v>118</v>
      </c>
      <c r="D126" s="21">
        <v>1795.15</v>
      </c>
      <c r="E126" s="21">
        <v>3680</v>
      </c>
      <c r="F126" s="21">
        <v>0</v>
      </c>
      <c r="G126" s="21">
        <v>0</v>
      </c>
      <c r="H126" s="21">
        <f t="shared" si="6"/>
        <v>0</v>
      </c>
      <c r="I126" s="21">
        <f t="shared" si="7"/>
        <v>0</v>
      </c>
    </row>
    <row r="127" spans="1:9" ht="15" outlineLevel="1">
      <c r="A127" s="19">
        <v>4133</v>
      </c>
      <c r="B127" s="20"/>
      <c r="C127" s="20" t="s">
        <v>119</v>
      </c>
      <c r="D127" s="21">
        <v>764707.5</v>
      </c>
      <c r="E127" s="21">
        <v>842362.51</v>
      </c>
      <c r="F127" s="21">
        <v>890377.23</v>
      </c>
      <c r="G127" s="21">
        <v>890377.23</v>
      </c>
      <c r="H127" s="21">
        <f t="shared" si="6"/>
        <v>105.70000675837295</v>
      </c>
      <c r="I127" s="21">
        <f t="shared" si="7"/>
        <v>105.70000675837295</v>
      </c>
    </row>
    <row r="128" spans="1:9" ht="15" outlineLevel="1">
      <c r="A128" s="19">
        <v>4135</v>
      </c>
      <c r="B128" s="20"/>
      <c r="C128" s="20" t="s">
        <v>120</v>
      </c>
      <c r="D128" s="21">
        <v>0</v>
      </c>
      <c r="E128" s="21">
        <v>26754.89</v>
      </c>
      <c r="F128" s="21">
        <v>39999.089999999997</v>
      </c>
      <c r="G128" s="21">
        <v>39999.089999999997</v>
      </c>
      <c r="H128" s="21">
        <f t="shared" si="6"/>
        <v>149.50197889058785</v>
      </c>
      <c r="I128" s="21">
        <f t="shared" si="7"/>
        <v>149.50197889058785</v>
      </c>
    </row>
    <row r="129" spans="1:9" ht="15" outlineLevel="1">
      <c r="A129" s="19"/>
      <c r="B129" s="20"/>
      <c r="C129" s="20"/>
      <c r="D129" s="21"/>
      <c r="E129" s="21"/>
      <c r="F129" s="21"/>
      <c r="G129" s="21"/>
      <c r="H129" s="21"/>
      <c r="I129" s="21"/>
    </row>
    <row r="130" spans="1:9" ht="15">
      <c r="A130" s="19">
        <v>414</v>
      </c>
      <c r="B130" s="20"/>
      <c r="C130" s="20" t="s">
        <v>81</v>
      </c>
      <c r="D130" s="21">
        <v>0</v>
      </c>
      <c r="E130" s="21">
        <v>0</v>
      </c>
      <c r="F130" s="21">
        <v>0</v>
      </c>
      <c r="G130" s="21">
        <v>0</v>
      </c>
      <c r="H130" s="21">
        <f>IF(E130&lt;&gt;0,G130/E130*100,0)</f>
        <v>0</v>
      </c>
      <c r="I130" s="21">
        <f>IF(E130&lt;&gt;0,F130/E130*100,0)</f>
        <v>0</v>
      </c>
    </row>
    <row r="131" spans="1:9" ht="15">
      <c r="A131" s="19"/>
      <c r="B131" s="20"/>
      <c r="C131" s="20"/>
      <c r="D131" s="21"/>
      <c r="E131" s="21"/>
      <c r="F131" s="21"/>
      <c r="G131" s="21"/>
      <c r="H131" s="21"/>
      <c r="I131" s="21"/>
    </row>
    <row r="132" spans="1:9" ht="15.75">
      <c r="A132" s="33">
        <v>42</v>
      </c>
      <c r="B132" s="34" t="s">
        <v>31</v>
      </c>
      <c r="C132" s="34" t="s">
        <v>73</v>
      </c>
      <c r="D132" s="35">
        <f>+D133</f>
        <v>2559279.7799999998</v>
      </c>
      <c r="E132" s="35">
        <f>+E133</f>
        <v>8938951.4299999997</v>
      </c>
      <c r="F132" s="35">
        <f>+F133</f>
        <v>5046452</v>
      </c>
      <c r="G132" s="35">
        <f>+G133</f>
        <v>5116106.3</v>
      </c>
      <c r="H132" s="35">
        <f t="shared" ref="H132:H141" si="8">IF(E132&lt;&gt;0,G132/E132*100,0)</f>
        <v>57.233852762974458</v>
      </c>
      <c r="I132" s="35">
        <f t="shared" ref="I132:I141" si="9">IF(E132&lt;&gt;0,F132/E132*100,0)</f>
        <v>56.454630495738137</v>
      </c>
    </row>
    <row r="133" spans="1:9" ht="15">
      <c r="A133" s="19">
        <v>420</v>
      </c>
      <c r="B133" s="20"/>
      <c r="C133" s="20" t="s">
        <v>32</v>
      </c>
      <c r="D133" s="21">
        <f>+D134+D135+D136+D137+D138+D139+D140+D141</f>
        <v>2559279.7799999998</v>
      </c>
      <c r="E133" s="21">
        <f>+E134+E135+E136+E137+E138+E139+E140+E141</f>
        <v>8938951.4299999997</v>
      </c>
      <c r="F133" s="21">
        <f>+F134+F135+F136+F137+F138+F139+F140+F141</f>
        <v>5046452</v>
      </c>
      <c r="G133" s="21">
        <f>+G134+G135+G136+G137+G138+G139+G140+G141</f>
        <v>5116106.3</v>
      </c>
      <c r="H133" s="21">
        <f t="shared" si="8"/>
        <v>57.233852762974458</v>
      </c>
      <c r="I133" s="21">
        <f t="shared" si="9"/>
        <v>56.454630495738137</v>
      </c>
    </row>
    <row r="134" spans="1:9" ht="15" outlineLevel="1">
      <c r="A134" s="19">
        <v>4201</v>
      </c>
      <c r="B134" s="20"/>
      <c r="C134" s="20" t="s">
        <v>121</v>
      </c>
      <c r="D134" s="21">
        <v>7000</v>
      </c>
      <c r="E134" s="21">
        <v>0</v>
      </c>
      <c r="F134" s="21">
        <v>0</v>
      </c>
      <c r="G134" s="21">
        <v>0</v>
      </c>
      <c r="H134" s="21">
        <f t="shared" si="8"/>
        <v>0</v>
      </c>
      <c r="I134" s="21">
        <f t="shared" si="9"/>
        <v>0</v>
      </c>
    </row>
    <row r="135" spans="1:9" ht="15" outlineLevel="1">
      <c r="A135" s="19">
        <v>4202</v>
      </c>
      <c r="B135" s="20"/>
      <c r="C135" s="20" t="s">
        <v>122</v>
      </c>
      <c r="D135" s="21">
        <v>48423.28</v>
      </c>
      <c r="E135" s="21">
        <v>468675.21</v>
      </c>
      <c r="F135" s="21">
        <v>199739.88</v>
      </c>
      <c r="G135" s="21">
        <v>204739.88</v>
      </c>
      <c r="H135" s="21">
        <f t="shared" si="8"/>
        <v>43.68481106564181</v>
      </c>
      <c r="I135" s="21">
        <f t="shared" si="9"/>
        <v>42.617974183016848</v>
      </c>
    </row>
    <row r="136" spans="1:9" ht="15" outlineLevel="1">
      <c r="A136" s="19">
        <v>4203</v>
      </c>
      <c r="B136" s="20"/>
      <c r="C136" s="20" t="s">
        <v>123</v>
      </c>
      <c r="D136" s="21">
        <v>0</v>
      </c>
      <c r="E136" s="21">
        <v>755.11</v>
      </c>
      <c r="F136" s="21">
        <v>700</v>
      </c>
      <c r="G136" s="21">
        <v>700</v>
      </c>
      <c r="H136" s="21">
        <f t="shared" si="8"/>
        <v>92.701725576406076</v>
      </c>
      <c r="I136" s="21">
        <f t="shared" si="9"/>
        <v>92.701725576406076</v>
      </c>
    </row>
    <row r="137" spans="1:9" ht="15" outlineLevel="1">
      <c r="A137" s="19">
        <v>4204</v>
      </c>
      <c r="B137" s="20"/>
      <c r="C137" s="20" t="s">
        <v>124</v>
      </c>
      <c r="D137" s="21">
        <v>1258969.8</v>
      </c>
      <c r="E137" s="21">
        <v>5268286.28</v>
      </c>
      <c r="F137" s="21">
        <v>1607948</v>
      </c>
      <c r="G137" s="21">
        <v>1609948</v>
      </c>
      <c r="H137" s="21">
        <f t="shared" si="8"/>
        <v>30.559235288937259</v>
      </c>
      <c r="I137" s="21">
        <f t="shared" si="9"/>
        <v>30.521272279835177</v>
      </c>
    </row>
    <row r="138" spans="1:9" ht="15" outlineLevel="1">
      <c r="A138" s="19">
        <v>4205</v>
      </c>
      <c r="B138" s="20"/>
      <c r="C138" s="20" t="s">
        <v>125</v>
      </c>
      <c r="D138" s="21">
        <v>752642.4</v>
      </c>
      <c r="E138" s="21">
        <v>2732958.06</v>
      </c>
      <c r="F138" s="21">
        <v>2164520</v>
      </c>
      <c r="G138" s="21">
        <v>2212520</v>
      </c>
      <c r="H138" s="21">
        <f t="shared" si="8"/>
        <v>80.956968655420937</v>
      </c>
      <c r="I138" s="21">
        <f t="shared" si="9"/>
        <v>79.200629957709637</v>
      </c>
    </row>
    <row r="139" spans="1:9" ht="15" outlineLevel="1">
      <c r="A139" s="19">
        <v>4206</v>
      </c>
      <c r="B139" s="20"/>
      <c r="C139" s="20" t="s">
        <v>126</v>
      </c>
      <c r="D139" s="21">
        <v>178808.69</v>
      </c>
      <c r="E139" s="21">
        <v>191025</v>
      </c>
      <c r="F139" s="21">
        <v>545644.12</v>
      </c>
      <c r="G139" s="21">
        <v>548798.42000000004</v>
      </c>
      <c r="H139" s="21">
        <f t="shared" si="8"/>
        <v>287.29141211883262</v>
      </c>
      <c r="I139" s="21">
        <f t="shared" si="9"/>
        <v>285.64016228242377</v>
      </c>
    </row>
    <row r="140" spans="1:9" ht="15" outlineLevel="1">
      <c r="A140" s="19">
        <v>4207</v>
      </c>
      <c r="B140" s="20"/>
      <c r="C140" s="20" t="s">
        <v>127</v>
      </c>
      <c r="D140" s="21">
        <v>450</v>
      </c>
      <c r="E140" s="21">
        <v>0</v>
      </c>
      <c r="F140" s="21">
        <v>0</v>
      </c>
      <c r="G140" s="21">
        <v>0</v>
      </c>
      <c r="H140" s="21">
        <f t="shared" si="8"/>
        <v>0</v>
      </c>
      <c r="I140" s="21">
        <f t="shared" si="9"/>
        <v>0</v>
      </c>
    </row>
    <row r="141" spans="1:9" ht="15" outlineLevel="1">
      <c r="A141" s="19">
        <v>4208</v>
      </c>
      <c r="B141" s="20"/>
      <c r="C141" s="20" t="s">
        <v>128</v>
      </c>
      <c r="D141" s="21">
        <v>312985.61</v>
      </c>
      <c r="E141" s="21">
        <v>277251.77</v>
      </c>
      <c r="F141" s="21">
        <v>527900</v>
      </c>
      <c r="G141" s="21">
        <v>539400</v>
      </c>
      <c r="H141" s="21">
        <f t="shared" si="8"/>
        <v>194.55240989083674</v>
      </c>
      <c r="I141" s="21">
        <f t="shared" si="9"/>
        <v>190.40455539742811</v>
      </c>
    </row>
    <row r="142" spans="1:9" ht="15" outlineLevel="1">
      <c r="A142" s="19"/>
      <c r="B142" s="20"/>
      <c r="C142" s="20"/>
      <c r="D142" s="21"/>
      <c r="E142" s="21"/>
      <c r="F142" s="21"/>
      <c r="G142" s="21"/>
      <c r="H142" s="21"/>
      <c r="I142" s="21"/>
    </row>
    <row r="143" spans="1:9" ht="15.75">
      <c r="A143" s="33">
        <v>43</v>
      </c>
      <c r="B143" s="34"/>
      <c r="C143" s="34" t="s">
        <v>74</v>
      </c>
      <c r="D143" s="35">
        <f>D144+D149</f>
        <v>376441.14</v>
      </c>
      <c r="E143" s="35">
        <f>E144+E149</f>
        <v>185763.14</v>
      </c>
      <c r="F143" s="35">
        <f>F144+F149</f>
        <v>341518.02</v>
      </c>
      <c r="G143" s="35">
        <f>G144+G149</f>
        <v>341518.02</v>
      </c>
      <c r="H143" s="35">
        <f>IF(E143&lt;&gt;0,G143/E143*100,0)</f>
        <v>183.84595566160218</v>
      </c>
      <c r="I143" s="35">
        <f>IF(E143&lt;&gt;0,F143/E143*100,0)</f>
        <v>183.84595566160218</v>
      </c>
    </row>
    <row r="144" spans="1:9" s="46" customFormat="1" ht="15">
      <c r="A144" s="47">
        <v>431</v>
      </c>
      <c r="B144" s="48"/>
      <c r="C144" s="48" t="s">
        <v>49</v>
      </c>
      <c r="D144" s="49">
        <f>+D145+D146+D147</f>
        <v>146047.85999999999</v>
      </c>
      <c r="E144" s="49">
        <f>+E145+E146+E147</f>
        <v>11420</v>
      </c>
      <c r="F144" s="49">
        <f>+F145+F146+F147</f>
        <v>138000</v>
      </c>
      <c r="G144" s="49">
        <f>+G145+G146+G147</f>
        <v>138000</v>
      </c>
      <c r="H144" s="49">
        <f>IF(E144&lt;&gt;0,G144/E144*100,0)</f>
        <v>1208.4063047285465</v>
      </c>
      <c r="I144" s="49">
        <f>IF(E144&lt;&gt;0,F144/E144*100,0)</f>
        <v>1208.4063047285465</v>
      </c>
    </row>
    <row r="145" spans="1:9" s="46" customFormat="1" ht="15" outlineLevel="1">
      <c r="A145" s="47">
        <v>4310</v>
      </c>
      <c r="B145" s="48"/>
      <c r="C145" s="48" t="s">
        <v>129</v>
      </c>
      <c r="D145" s="49">
        <v>146047.85999999999</v>
      </c>
      <c r="E145" s="49">
        <v>11420</v>
      </c>
      <c r="F145" s="49">
        <v>105000</v>
      </c>
      <c r="G145" s="49">
        <v>105000</v>
      </c>
      <c r="H145" s="49">
        <f>IF(E145&lt;&gt;0,G145/E145*100,0)</f>
        <v>919.43957968476354</v>
      </c>
      <c r="I145" s="49">
        <f>IF(E145&lt;&gt;0,F145/E145*100,0)</f>
        <v>919.43957968476354</v>
      </c>
    </row>
    <row r="146" spans="1:9" s="46" customFormat="1" ht="15" outlineLevel="1">
      <c r="A146" s="47">
        <v>4313</v>
      </c>
      <c r="B146" s="48"/>
      <c r="C146" s="48" t="s">
        <v>130</v>
      </c>
      <c r="D146" s="49">
        <v>0</v>
      </c>
      <c r="E146" s="49">
        <v>0</v>
      </c>
      <c r="F146" s="49">
        <v>15000</v>
      </c>
      <c r="G146" s="49">
        <v>15000</v>
      </c>
      <c r="H146" s="49">
        <f>IF(E146&lt;&gt;0,G146/E146*100,0)</f>
        <v>0</v>
      </c>
      <c r="I146" s="49">
        <f>IF(E146&lt;&gt;0,F146/E146*100,0)</f>
        <v>0</v>
      </c>
    </row>
    <row r="147" spans="1:9" s="46" customFormat="1" ht="15" outlineLevel="1">
      <c r="A147" s="47">
        <v>4314</v>
      </c>
      <c r="B147" s="48"/>
      <c r="C147" s="48" t="s">
        <v>131</v>
      </c>
      <c r="D147" s="49">
        <v>0</v>
      </c>
      <c r="E147" s="49">
        <v>0</v>
      </c>
      <c r="F147" s="49">
        <v>18000</v>
      </c>
      <c r="G147" s="49">
        <v>18000</v>
      </c>
      <c r="H147" s="49">
        <f>IF(E147&lt;&gt;0,G147/E147*100,0)</f>
        <v>0</v>
      </c>
      <c r="I147" s="49">
        <f>IF(E147&lt;&gt;0,F147/E147*100,0)</f>
        <v>0</v>
      </c>
    </row>
    <row r="148" spans="1:9" s="46" customFormat="1" ht="15" outlineLevel="1">
      <c r="A148" s="47"/>
      <c r="B148" s="48"/>
      <c r="C148" s="48"/>
      <c r="D148" s="49"/>
      <c r="E148" s="49"/>
      <c r="F148" s="49"/>
      <c r="G148" s="49"/>
      <c r="H148" s="49"/>
      <c r="I148" s="49"/>
    </row>
    <row r="149" spans="1:9" ht="15">
      <c r="A149" s="19">
        <v>432</v>
      </c>
      <c r="B149" s="20"/>
      <c r="C149" s="20" t="s">
        <v>50</v>
      </c>
      <c r="D149" s="21">
        <f>+D150+D151</f>
        <v>230393.28000000003</v>
      </c>
      <c r="E149" s="21">
        <f>+E150+E151</f>
        <v>174343.14</v>
      </c>
      <c r="F149" s="21">
        <f>+F150+F151</f>
        <v>203518.02</v>
      </c>
      <c r="G149" s="21">
        <f>+G150+G151</f>
        <v>203518.02</v>
      </c>
      <c r="H149" s="21">
        <f>IF(E149&lt;&gt;0,G149/E149*100,0)</f>
        <v>116.73417147356642</v>
      </c>
      <c r="I149" s="21">
        <f>IF(E149&lt;&gt;0,F149/E149*100,0)</f>
        <v>116.73417147356642</v>
      </c>
    </row>
    <row r="150" spans="1:9" ht="15" outlineLevel="1">
      <c r="A150" s="19">
        <v>4320</v>
      </c>
      <c r="B150" s="20"/>
      <c r="C150" s="20" t="s">
        <v>132</v>
      </c>
      <c r="D150" s="21">
        <v>1333.89</v>
      </c>
      <c r="E150" s="21">
        <v>718.48</v>
      </c>
      <c r="F150" s="21">
        <v>1026</v>
      </c>
      <c r="G150" s="21">
        <v>1026</v>
      </c>
      <c r="H150" s="21">
        <f>IF(E150&lt;&gt;0,G150/E150*100,0)</f>
        <v>142.80146976951343</v>
      </c>
      <c r="I150" s="21">
        <f>IF(E150&lt;&gt;0,F150/E150*100,0)</f>
        <v>142.80146976951343</v>
      </c>
    </row>
    <row r="151" spans="1:9" ht="15" outlineLevel="1">
      <c r="A151" s="19">
        <v>4323</v>
      </c>
      <c r="B151" s="20"/>
      <c r="C151" s="20" t="s">
        <v>133</v>
      </c>
      <c r="D151" s="21">
        <v>229059.39</v>
      </c>
      <c r="E151" s="21">
        <v>173624.66</v>
      </c>
      <c r="F151" s="21">
        <v>202492.02</v>
      </c>
      <c r="G151" s="21">
        <v>202492.02</v>
      </c>
      <c r="H151" s="21">
        <f>IF(E151&lt;&gt;0,G151/E151*100,0)</f>
        <v>116.62630181680413</v>
      </c>
      <c r="I151" s="21">
        <f>IF(E151&lt;&gt;0,F151/E151*100,0)</f>
        <v>116.62630181680413</v>
      </c>
    </row>
    <row r="152" spans="1:9" ht="18">
      <c r="A152" s="15"/>
      <c r="B152" s="37" t="s">
        <v>2</v>
      </c>
      <c r="C152" s="27" t="s">
        <v>61</v>
      </c>
      <c r="D152" s="36">
        <f>+D7-D76</f>
        <v>2104270.4600000046</v>
      </c>
      <c r="E152" s="36">
        <f>+E7-E76</f>
        <v>-4423431.6900000013</v>
      </c>
      <c r="F152" s="36">
        <f>+F7-F76</f>
        <v>-3725169.3999999985</v>
      </c>
      <c r="G152" s="36">
        <f>+G7-G76</f>
        <v>-3737680.3999999985</v>
      </c>
      <c r="H152" s="36">
        <f>IF(E152&lt;&gt;0,G152/E152*100,0)</f>
        <v>84.497301234462995</v>
      </c>
      <c r="I152" s="36">
        <f>IF(E152&lt;&gt;0,F152/E152*100,0)</f>
        <v>84.214466528813901</v>
      </c>
    </row>
    <row r="153" spans="1:9" ht="20.25">
      <c r="A153" s="2" t="s">
        <v>33</v>
      </c>
      <c r="B153" s="3"/>
      <c r="C153" s="3"/>
      <c r="D153" s="13"/>
      <c r="E153" s="13"/>
      <c r="F153" s="13"/>
      <c r="G153" s="13"/>
      <c r="H153" s="13"/>
      <c r="I153" s="13"/>
    </row>
    <row r="154" spans="1:9" ht="36">
      <c r="A154" s="33">
        <v>75</v>
      </c>
      <c r="B154" s="38" t="s">
        <v>3</v>
      </c>
      <c r="C154" s="39" t="s">
        <v>75</v>
      </c>
      <c r="D154" s="35">
        <f>+D155+D157+D159</f>
        <v>0</v>
      </c>
      <c r="E154" s="35">
        <f>+E155+E157+E159</f>
        <v>0</v>
      </c>
      <c r="F154" s="35">
        <f>+F155+F157+F159</f>
        <v>0</v>
      </c>
      <c r="G154" s="35">
        <f>+G155+G157+G159</f>
        <v>0</v>
      </c>
      <c r="H154" s="35">
        <f>IF(E154&lt;&gt;0,G154/E154*100,0)</f>
        <v>0</v>
      </c>
      <c r="I154" s="35">
        <f>IF(E154&lt;&gt;0,F154/E154*100,0)</f>
        <v>0</v>
      </c>
    </row>
    <row r="155" spans="1:9" ht="15">
      <c r="A155" s="19">
        <v>750</v>
      </c>
      <c r="B155" s="20"/>
      <c r="C155" s="20" t="s">
        <v>34</v>
      </c>
      <c r="D155" s="21">
        <v>0</v>
      </c>
      <c r="E155" s="21">
        <v>0</v>
      </c>
      <c r="F155" s="21">
        <v>0</v>
      </c>
      <c r="G155" s="21">
        <v>0</v>
      </c>
      <c r="H155" s="21">
        <f>IF(E155&lt;&gt;0,G155/E155*100,0)</f>
        <v>0</v>
      </c>
      <c r="I155" s="21">
        <f>IF(E155&lt;&gt;0,F155/E155*100,0)</f>
        <v>0</v>
      </c>
    </row>
    <row r="156" spans="1:9" ht="15">
      <c r="A156" s="19"/>
      <c r="B156" s="20"/>
      <c r="C156" s="20"/>
      <c r="D156" s="21"/>
      <c r="E156" s="21"/>
      <c r="F156" s="21"/>
      <c r="G156" s="21"/>
      <c r="H156" s="21"/>
      <c r="I156" s="21"/>
    </row>
    <row r="157" spans="1:9" ht="15">
      <c r="A157" s="19">
        <v>751</v>
      </c>
      <c r="B157" s="20"/>
      <c r="C157" s="20" t="s">
        <v>35</v>
      </c>
      <c r="D157" s="21">
        <v>0</v>
      </c>
      <c r="E157" s="21">
        <v>0</v>
      </c>
      <c r="F157" s="21">
        <v>0</v>
      </c>
      <c r="G157" s="21">
        <v>0</v>
      </c>
      <c r="H157" s="21">
        <f>IF(E157&lt;&gt;0,G157/E157*100,0)</f>
        <v>0</v>
      </c>
      <c r="I157" s="21">
        <f>IF(E157&lt;&gt;0,F157/E157*100,0)</f>
        <v>0</v>
      </c>
    </row>
    <row r="158" spans="1:9" ht="15">
      <c r="A158" s="20"/>
      <c r="B158" s="51"/>
      <c r="C158" s="20"/>
      <c r="D158" s="21"/>
      <c r="E158" s="21"/>
      <c r="F158" s="21"/>
      <c r="G158" s="21"/>
      <c r="H158" s="21"/>
      <c r="I158" s="21"/>
    </row>
    <row r="159" spans="1:9" ht="15">
      <c r="A159" s="50" t="s">
        <v>52</v>
      </c>
      <c r="B159" s="51"/>
      <c r="C159" s="52" t="s">
        <v>53</v>
      </c>
      <c r="D159" s="21">
        <v>0</v>
      </c>
      <c r="E159" s="21">
        <v>0</v>
      </c>
      <c r="F159" s="21">
        <v>0</v>
      </c>
      <c r="G159" s="21">
        <v>0</v>
      </c>
      <c r="H159" s="21">
        <f>IF(E159&lt;&gt;0,G159/E159*100,0)</f>
        <v>0</v>
      </c>
      <c r="I159" s="21">
        <f>IF(E159&lt;&gt;0,F159/E159*100,0)</f>
        <v>0</v>
      </c>
    </row>
    <row r="160" spans="1:9" ht="15">
      <c r="A160" s="54"/>
      <c r="B160" s="51"/>
      <c r="C160" s="55"/>
      <c r="D160" s="21"/>
      <c r="E160" s="21"/>
      <c r="F160" s="21"/>
      <c r="G160" s="21"/>
      <c r="H160" s="21"/>
      <c r="I160" s="21"/>
    </row>
    <row r="161" spans="1:9" ht="36">
      <c r="A161" s="40" t="s">
        <v>36</v>
      </c>
      <c r="B161" s="38" t="s">
        <v>37</v>
      </c>
      <c r="C161" s="39" t="s">
        <v>38</v>
      </c>
      <c r="D161" s="35">
        <f>+D162+D164</f>
        <v>0</v>
      </c>
      <c r="E161" s="35">
        <f>+E162+E164</f>
        <v>0</v>
      </c>
      <c r="F161" s="35">
        <f>+F162+F164</f>
        <v>0</v>
      </c>
      <c r="G161" s="35">
        <f>+G162+G164</f>
        <v>0</v>
      </c>
      <c r="H161" s="35">
        <f>IF(E161&lt;&gt;0,G161/E161*100,0)</f>
        <v>0</v>
      </c>
      <c r="I161" s="35">
        <f>IF(E161&lt;&gt;0,F161/E161*100,0)</f>
        <v>0</v>
      </c>
    </row>
    <row r="162" spans="1:9" ht="15">
      <c r="A162" s="19">
        <v>440</v>
      </c>
      <c r="B162" s="20"/>
      <c r="C162" s="20" t="s">
        <v>39</v>
      </c>
      <c r="D162" s="21">
        <v>0</v>
      </c>
      <c r="E162" s="21">
        <v>0</v>
      </c>
      <c r="F162" s="21">
        <v>0</v>
      </c>
      <c r="G162" s="21">
        <v>0</v>
      </c>
      <c r="H162" s="21">
        <f>IF(E162&lt;&gt;0,G162/E162*100,0)</f>
        <v>0</v>
      </c>
      <c r="I162" s="21">
        <f>IF(E162&lt;&gt;0,F162/E162*100,0)</f>
        <v>0</v>
      </c>
    </row>
    <row r="163" spans="1:9" ht="15">
      <c r="A163" s="19"/>
      <c r="B163" s="20"/>
      <c r="C163" s="20"/>
      <c r="D163" s="21"/>
      <c r="E163" s="21"/>
      <c r="F163" s="21"/>
      <c r="G163" s="21"/>
      <c r="H163" s="21"/>
      <c r="I163" s="21"/>
    </row>
    <row r="164" spans="1:9" ht="15">
      <c r="A164" s="19">
        <v>441</v>
      </c>
      <c r="B164" s="20"/>
      <c r="C164" s="20" t="s">
        <v>59</v>
      </c>
      <c r="D164" s="21">
        <v>0</v>
      </c>
      <c r="E164" s="21">
        <v>0</v>
      </c>
      <c r="F164" s="21">
        <v>0</v>
      </c>
      <c r="G164" s="21">
        <v>0</v>
      </c>
      <c r="H164" s="21">
        <f>IF(E164&lt;&gt;0,G164/E164*100,0)</f>
        <v>0</v>
      </c>
      <c r="I164" s="21">
        <f>IF(E164&lt;&gt;0,F164/E164*100,0)</f>
        <v>0</v>
      </c>
    </row>
    <row r="165" spans="1:9" ht="36">
      <c r="A165" s="15" t="s">
        <v>15</v>
      </c>
      <c r="B165" s="37" t="s">
        <v>40</v>
      </c>
      <c r="C165" s="27" t="s">
        <v>76</v>
      </c>
      <c r="D165" s="36">
        <f>+D154-D161</f>
        <v>0</v>
      </c>
      <c r="E165" s="36">
        <f>+E154-E161</f>
        <v>0</v>
      </c>
      <c r="F165" s="36">
        <f>+F154-F161</f>
        <v>0</v>
      </c>
      <c r="G165" s="36">
        <f>+G154-G161</f>
        <v>0</v>
      </c>
      <c r="H165" s="36">
        <f>IF(E165&lt;&gt;0,G165/E165*100,0)</f>
        <v>0</v>
      </c>
      <c r="I165" s="36">
        <f>IF(E165&lt;&gt;0,F165/E165*100,0)</f>
        <v>0</v>
      </c>
    </row>
    <row r="166" spans="1:9" ht="20.25">
      <c r="A166" s="2" t="s">
        <v>64</v>
      </c>
      <c r="B166" s="3"/>
      <c r="C166" s="3"/>
      <c r="D166" s="13"/>
      <c r="E166" s="13"/>
      <c r="F166" s="13"/>
      <c r="G166" s="13"/>
      <c r="H166" s="13"/>
      <c r="I166" s="13"/>
    </row>
    <row r="167" spans="1:9" ht="18">
      <c r="A167" s="41">
        <v>50</v>
      </c>
      <c r="B167" s="38" t="s">
        <v>41</v>
      </c>
      <c r="C167" s="42" t="s">
        <v>43</v>
      </c>
      <c r="D167" s="35">
        <f t="shared" ref="D167:G168" si="10">+D168</f>
        <v>0</v>
      </c>
      <c r="E167" s="35">
        <f t="shared" si="10"/>
        <v>600000</v>
      </c>
      <c r="F167" s="35">
        <f t="shared" si="10"/>
        <v>0</v>
      </c>
      <c r="G167" s="35">
        <f t="shared" si="10"/>
        <v>0</v>
      </c>
      <c r="H167" s="35">
        <f>IF(E167&lt;&gt;0,G167/E167*100,0)</f>
        <v>0</v>
      </c>
      <c r="I167" s="35">
        <f>IF(E167&lt;&gt;0,F167/E167*100,0)</f>
        <v>0</v>
      </c>
    </row>
    <row r="168" spans="1:9" ht="15">
      <c r="A168" s="19">
        <v>500</v>
      </c>
      <c r="B168" s="20"/>
      <c r="C168" s="20" t="s">
        <v>44</v>
      </c>
      <c r="D168" s="21">
        <f t="shared" si="10"/>
        <v>0</v>
      </c>
      <c r="E168" s="21">
        <f t="shared" si="10"/>
        <v>600000</v>
      </c>
      <c r="F168" s="21">
        <f t="shared" si="10"/>
        <v>0</v>
      </c>
      <c r="G168" s="21">
        <f t="shared" si="10"/>
        <v>0</v>
      </c>
      <c r="H168" s="21">
        <f>IF(E168&lt;&gt;0,G168/E168*100,0)</f>
        <v>0</v>
      </c>
      <c r="I168" s="21">
        <f>IF(E168&lt;&gt;0,F168/E168*100,0)</f>
        <v>0</v>
      </c>
    </row>
    <row r="169" spans="1:9" ht="15" outlineLevel="1">
      <c r="A169" s="19">
        <v>5001</v>
      </c>
      <c r="B169" s="20"/>
      <c r="C169" s="20" t="s">
        <v>134</v>
      </c>
      <c r="D169" s="21">
        <v>0</v>
      </c>
      <c r="E169" s="21">
        <v>600000</v>
      </c>
      <c r="F169" s="21">
        <v>0</v>
      </c>
      <c r="G169" s="21">
        <v>0</v>
      </c>
      <c r="H169" s="21">
        <f>IF(E169&lt;&gt;0,G169/E169*100,0)</f>
        <v>0</v>
      </c>
      <c r="I169" s="21">
        <f>IF(E169&lt;&gt;0,F169/E169*100,0)</f>
        <v>0</v>
      </c>
    </row>
    <row r="170" spans="1:9" ht="15" outlineLevel="1">
      <c r="A170" s="19"/>
      <c r="B170" s="20"/>
      <c r="C170" s="20"/>
      <c r="D170" s="21"/>
      <c r="E170" s="21"/>
      <c r="F170" s="21"/>
      <c r="G170" s="21"/>
      <c r="H170" s="21"/>
      <c r="I170" s="21"/>
    </row>
    <row r="171" spans="1:9" ht="18">
      <c r="A171" s="41">
        <v>55</v>
      </c>
      <c r="B171" s="38" t="s">
        <v>42</v>
      </c>
      <c r="C171" s="42" t="s">
        <v>46</v>
      </c>
      <c r="D171" s="35">
        <f t="shared" ref="D171:G172" si="11">+D172</f>
        <v>506975.64</v>
      </c>
      <c r="E171" s="35">
        <f t="shared" si="11"/>
        <v>1106976</v>
      </c>
      <c r="F171" s="35">
        <f t="shared" si="11"/>
        <v>506976</v>
      </c>
      <c r="G171" s="35">
        <f t="shared" si="11"/>
        <v>506976</v>
      </c>
      <c r="H171" s="35">
        <f t="shared" ref="H171:H176" si="12">IF(E171&lt;&gt;0,G171/E171*100,0)</f>
        <v>45.798282889601943</v>
      </c>
      <c r="I171" s="35">
        <f t="shared" ref="I171:I176" si="13">IF(E171&lt;&gt;0,F171/E171*100,0)</f>
        <v>45.798282889601943</v>
      </c>
    </row>
    <row r="172" spans="1:9" ht="15">
      <c r="A172" s="19">
        <v>550</v>
      </c>
      <c r="B172" s="20"/>
      <c r="C172" s="20" t="s">
        <v>47</v>
      </c>
      <c r="D172" s="21">
        <f t="shared" si="11"/>
        <v>506975.64</v>
      </c>
      <c r="E172" s="21">
        <f t="shared" si="11"/>
        <v>1106976</v>
      </c>
      <c r="F172" s="21">
        <f t="shared" si="11"/>
        <v>506976</v>
      </c>
      <c r="G172" s="21">
        <f t="shared" si="11"/>
        <v>506976</v>
      </c>
      <c r="H172" s="21">
        <f t="shared" si="12"/>
        <v>45.798282889601943</v>
      </c>
      <c r="I172" s="21">
        <f t="shared" si="13"/>
        <v>45.798282889601943</v>
      </c>
    </row>
    <row r="173" spans="1:9" ht="15" outlineLevel="1">
      <c r="A173" s="19">
        <v>5501</v>
      </c>
      <c r="B173" s="20"/>
      <c r="C173" s="20" t="s">
        <v>135</v>
      </c>
      <c r="D173" s="21">
        <v>506975.64</v>
      </c>
      <c r="E173" s="21">
        <v>1106976</v>
      </c>
      <c r="F173" s="21">
        <v>506976</v>
      </c>
      <c r="G173" s="21">
        <v>506976</v>
      </c>
      <c r="H173" s="21">
        <f t="shared" si="12"/>
        <v>45.798282889601943</v>
      </c>
      <c r="I173" s="21">
        <f t="shared" si="13"/>
        <v>45.798282889601943</v>
      </c>
    </row>
    <row r="174" spans="1:9" ht="36">
      <c r="A174" s="15" t="s">
        <v>15</v>
      </c>
      <c r="B174" s="37" t="s">
        <v>45</v>
      </c>
      <c r="C174" s="27" t="s">
        <v>79</v>
      </c>
      <c r="D174" s="43">
        <f>ROUND(+D152+D165+D175,2)</f>
        <v>1597294.82</v>
      </c>
      <c r="E174" s="43">
        <f>ROUND(+E152+E165+E175,2)</f>
        <v>-4930407.6900000004</v>
      </c>
      <c r="F174" s="43">
        <f>ROUND(+F152+F165+F175,2)</f>
        <v>-4232145.4000000004</v>
      </c>
      <c r="G174" s="43">
        <f>ROUND(+G152+G165+G175,2)</f>
        <v>-4244656.4000000004</v>
      </c>
      <c r="H174" s="43">
        <f t="shared" si="12"/>
        <v>86.091387708345877</v>
      </c>
      <c r="I174" s="43">
        <f t="shared" si="13"/>
        <v>85.837635873069146</v>
      </c>
    </row>
    <row r="175" spans="1:9" ht="18">
      <c r="A175" s="15" t="s">
        <v>15</v>
      </c>
      <c r="B175" s="37" t="s">
        <v>48</v>
      </c>
      <c r="C175" s="24" t="s">
        <v>78</v>
      </c>
      <c r="D175" s="36">
        <f>+D167-D171</f>
        <v>-506975.64</v>
      </c>
      <c r="E175" s="36">
        <f>+E167-E171</f>
        <v>-506976</v>
      </c>
      <c r="F175" s="36">
        <f>+F167-F171</f>
        <v>-506976</v>
      </c>
      <c r="G175" s="36">
        <f>+G167-G171</f>
        <v>-506976</v>
      </c>
      <c r="H175" s="36">
        <f t="shared" si="12"/>
        <v>100</v>
      </c>
      <c r="I175" s="36">
        <f t="shared" si="13"/>
        <v>100</v>
      </c>
    </row>
    <row r="176" spans="1:9" ht="18">
      <c r="A176" s="15" t="s">
        <v>15</v>
      </c>
      <c r="B176" s="37" t="s">
        <v>77</v>
      </c>
      <c r="C176" s="24" t="s">
        <v>80</v>
      </c>
      <c r="D176" s="36">
        <f>+D165+D175-D174</f>
        <v>-2104270.46</v>
      </c>
      <c r="E176" s="36">
        <f>+E165+E175-E174</f>
        <v>4423431.6900000004</v>
      </c>
      <c r="F176" s="36">
        <f>+F165+F175-F174</f>
        <v>3725169.4000000004</v>
      </c>
      <c r="G176" s="36">
        <f>+G165+G175-G174</f>
        <v>3737680.4000000004</v>
      </c>
      <c r="H176" s="36">
        <f t="shared" si="12"/>
        <v>84.497301234463052</v>
      </c>
      <c r="I176" s="36">
        <f t="shared" si="13"/>
        <v>84.214466528813972</v>
      </c>
    </row>
    <row r="177" spans="1:9" ht="15">
      <c r="A177" s="29"/>
      <c r="B177" s="30"/>
      <c r="C177" s="31"/>
      <c r="D177" s="26"/>
      <c r="E177" s="26"/>
      <c r="F177" s="26"/>
      <c r="G177" s="26"/>
      <c r="H177" s="26"/>
      <c r="I177" s="26"/>
    </row>
    <row r="178" spans="1:9">
      <c r="A178" s="28"/>
      <c r="B178" s="28"/>
      <c r="C178" s="28"/>
      <c r="D178" s="28"/>
      <c r="E178" s="28"/>
      <c r="F178" s="28"/>
      <c r="G178" s="28"/>
      <c r="H178" s="28"/>
      <c r="I178" s="28"/>
    </row>
    <row r="179" spans="1:9" ht="15">
      <c r="A179" s="28"/>
      <c r="B179" s="28"/>
      <c r="C179" s="28"/>
      <c r="D179" s="44"/>
      <c r="E179" s="44"/>
      <c r="F179" s="44"/>
      <c r="G179" s="44"/>
      <c r="H179" s="44"/>
      <c r="I179" s="44"/>
    </row>
    <row r="180" spans="1:9" ht="15">
      <c r="A180" s="28"/>
      <c r="B180" s="28"/>
      <c r="C180" s="45"/>
      <c r="D180" s="28"/>
      <c r="E180" s="28"/>
      <c r="F180" s="28"/>
      <c r="G180" s="28"/>
      <c r="H180" s="28"/>
      <c r="I180" s="28"/>
    </row>
    <row r="181" spans="1:9" ht="15">
      <c r="A181" s="32"/>
      <c r="B181" s="31"/>
      <c r="C181" s="31"/>
      <c r="D181" s="32"/>
      <c r="E181" s="32"/>
      <c r="F181" s="32"/>
      <c r="G181" s="32"/>
      <c r="H181" s="32"/>
      <c r="I181" s="32"/>
    </row>
    <row r="182" spans="1:9">
      <c r="A182" s="26"/>
      <c r="B182" s="26"/>
      <c r="C182" s="26"/>
      <c r="D182" s="26"/>
      <c r="E182" s="26"/>
      <c r="F182" s="26"/>
      <c r="G182" s="26"/>
      <c r="H182" s="26"/>
      <c r="I182" s="26"/>
    </row>
    <row r="183" spans="1:9">
      <c r="A183" s="26"/>
      <c r="B183" s="26"/>
      <c r="C183" s="26"/>
      <c r="D183" s="26"/>
      <c r="E183" s="26"/>
      <c r="F183" s="26"/>
      <c r="G183" s="26"/>
      <c r="H183" s="26"/>
      <c r="I183" s="26"/>
    </row>
    <row r="184" spans="1:9">
      <c r="A184" s="25"/>
      <c r="B184" s="25"/>
      <c r="C184" s="25"/>
      <c r="D184" s="25"/>
      <c r="E184" s="25"/>
      <c r="F184" s="25"/>
      <c r="G184" s="25"/>
      <c r="H184" s="25"/>
      <c r="I184" s="25"/>
    </row>
    <row r="185" spans="1:9">
      <c r="A185" s="25"/>
      <c r="B185" s="25"/>
      <c r="C185" s="25"/>
      <c r="D185" s="25"/>
      <c r="E185" s="25"/>
      <c r="F185" s="25"/>
      <c r="G185" s="25"/>
      <c r="H185" s="25"/>
      <c r="I185" s="25"/>
    </row>
    <row r="186" spans="1:9">
      <c r="A186" s="25"/>
      <c r="B186" s="25"/>
      <c r="C186" s="25"/>
      <c r="D186" s="25"/>
      <c r="E186" s="25"/>
      <c r="F186" s="25"/>
      <c r="G186" s="25"/>
      <c r="H186" s="25"/>
      <c r="I186" s="25"/>
    </row>
    <row r="187" spans="1:9">
      <c r="A187" s="25"/>
      <c r="B187" s="25"/>
      <c r="C187" s="25"/>
      <c r="D187" s="25"/>
      <c r="E187" s="25"/>
      <c r="F187" s="25"/>
      <c r="G187" s="25"/>
      <c r="H187" s="25"/>
      <c r="I187" s="25"/>
    </row>
    <row r="188" spans="1:9">
      <c r="A188" s="25"/>
      <c r="B188" s="25"/>
      <c r="C188" s="25"/>
      <c r="D188" s="25"/>
      <c r="E188" s="25"/>
      <c r="F188" s="25"/>
      <c r="G188" s="25"/>
      <c r="H188" s="25"/>
      <c r="I188" s="25"/>
    </row>
    <row r="189" spans="1:9">
      <c r="A189" s="25"/>
      <c r="B189" s="25"/>
      <c r="C189" s="25"/>
      <c r="D189" s="25"/>
      <c r="E189" s="25"/>
      <c r="F189" s="25"/>
      <c r="G189" s="25"/>
      <c r="H189" s="25"/>
      <c r="I189" s="25"/>
    </row>
    <row r="190" spans="1:9">
      <c r="A190" s="25"/>
      <c r="B190" s="25"/>
      <c r="C190" s="25"/>
      <c r="D190" s="25"/>
      <c r="E190" s="25"/>
      <c r="F190" s="25"/>
      <c r="G190" s="25"/>
      <c r="H190" s="25"/>
      <c r="I190" s="25"/>
    </row>
    <row r="191" spans="1:9">
      <c r="A191" s="25"/>
      <c r="B191" s="25"/>
      <c r="C191" s="25"/>
      <c r="D191" s="25"/>
      <c r="E191" s="25"/>
      <c r="F191" s="25"/>
      <c r="G191" s="25"/>
      <c r="H191" s="25"/>
      <c r="I191" s="25"/>
    </row>
    <row r="192" spans="1:9">
      <c r="A192" s="25"/>
      <c r="B192" s="25"/>
      <c r="C192" s="25"/>
      <c r="D192" s="25"/>
      <c r="E192" s="25"/>
      <c r="F192" s="25"/>
      <c r="G192" s="25"/>
      <c r="H192" s="25"/>
      <c r="I192" s="25"/>
    </row>
  </sheetData>
  <mergeCells count="2">
    <mergeCell ref="B1:C1"/>
    <mergeCell ref="B2:C2"/>
  </mergeCells>
  <phoneticPr fontId="0" type="noConversion"/>
  <pageMargins left="0.25" right="0.25" top="0.75" bottom="0.75" header="0.3" footer="0.3"/>
  <pageSetup paperSize="9" scale="58" orientation="portrait" r:id="rId1"/>
  <headerFooter alignWithMargins="0"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Proračun spl. del</vt:lpstr>
      <vt:lpstr>'Proračun spl. del'!Print_Titles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Maček MARJETA</dc:creator>
  <cp:lastModifiedBy>Maček MARJETA</cp:lastModifiedBy>
  <cp:lastPrinted>2015-01-10T08:39:01Z</cp:lastPrinted>
  <dcterms:created xsi:type="dcterms:W3CDTF">1999-09-22T06:59:43Z</dcterms:created>
  <dcterms:modified xsi:type="dcterms:W3CDTF">2015-01-10T08:39:12Z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-412601163</vt:i4>
  </property>
  <property fmtid="{D5CDD505-2E9C-101B-9397-08002B2CF9AE}" pid="3" name="_EmailSubject">
    <vt:lpwstr>popravljena predloga</vt:lpwstr>
  </property>
  <property fmtid="{D5CDD505-2E9C-101B-9397-08002B2CF9AE}" pid="4" name="_AuthorEmail">
    <vt:lpwstr>simona.kramberger@cerkvenjak.si</vt:lpwstr>
  </property>
  <property fmtid="{D5CDD505-2E9C-101B-9397-08002B2CF9AE}" pid="5" name="_AuthorEmailDisplayName">
    <vt:lpwstr>simona</vt:lpwstr>
  </property>
  <property fmtid="{D5CDD505-2E9C-101B-9397-08002B2CF9AE}" pid="6" name="_ReviewingToolsShownOnce">
    <vt:lpwstr/>
  </property>
</Properties>
</file>