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3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_xlnm.Print_Area" localSheetId="0">'Proračun 2003'!$A$1:$H$139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2003'!$6:$6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<sst xmlns="http://schemas.openxmlformats.org/spreadsheetml/2006/main" count="251" uniqueCount="155">
  <si>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</si>
  <si>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</si>
  <si>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</si>
  <si>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</si>
  <si>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</si>
  <si>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</si>
  <si>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</si>
  <si>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</si>
  <si>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</si>
  <si>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</si>
  <si>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</si>
  <si>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</si>
  <si>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</si>
  <si>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</si>
  <si>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</si>
  <si>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</si>
  <si>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</si>
  <si>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</si>
  <si>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</si>
  <si>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</si>
  <si>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</si>
  <si>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</si>
  <si>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</si>
  <si>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</si>
  <si>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</si>
  <si>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</si>
  <si>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</si>
  <si>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</si>
  <si>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</si>
  <si>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</si>
  <si>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</si>
  <si>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</si>
  <si>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</si>
  <si>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</si>
  <si>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</si>
  <si>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</si>
  <si>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</si>
  <si>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</si>
  <si>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</si>
  <si>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</si>
  <si>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</si>
  <si>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</si>
  <si>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</si>
  <si>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</si>
  <si>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</si>
  <si>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</si>
  <si>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</si>
  <si>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</si>
  <si>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</si>
  <si>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</si>
  <si>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</si>
  <si>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</si>
  <si>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</si>
  <si>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</si>
  <si>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</si>
  <si>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</si>
  <si>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</si>
  <si>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</si>
  <si>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</si>
  <si>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</si>
  <si>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</si>
  <si>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</si>
  <si>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</si>
  <si>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</si>
  <si>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</si>
  <si>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</si>
  <si>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</si>
  <si>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</si>
  <si>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</si>
  <si>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</si>
  <si>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</si>
  <si>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</si>
  <si>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</si>
  <si>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</si>
  <si>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</si>
  <si>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</si>
  <si>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</si>
  <si>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</si>
  <si>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</si>
  <si>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</si>
  <si>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Sprejeti proračun 2006    [1]</t>
  </si>
  <si>
    <t>Veljavni proračun (31.3.2006)    [2]</t>
  </si>
  <si>
    <t>Predlog sprememb    [3]</t>
  </si>
  <si>
    <t>Rebalans I    [4]</t>
  </si>
  <si>
    <t>Indeks 4:2</t>
  </si>
  <si>
    <t>NAJETI KREDITI PRI POSLOVNIH BANKAH</t>
  </si>
  <si>
    <t>DOHODNINA</t>
  </si>
  <si>
    <t>DAVKI NA NEPREMIČNINE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</si>
  <si>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</si>
  <si>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</si>
  <si>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</si>
  <si>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</si>
  <si>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</si>
  <si>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</si>
  <si>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</si>
  <si>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</si>
  <si>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</si>
  <si>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</si>
  <si>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</si>
  <si>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KMETIJSKIH ZEMLJIŠČ IN GOZDOV</t>
  </si>
  <si>
    <t>PRIHODKI OD PRODAJE STAVBNIH ZEMLJIŠČ</t>
  </si>
  <si>
    <t>PREJETE DONACIJE IZ TUJINE ZA INVESTICIJE</t>
  </si>
  <si>
    <t>PREJETA SREDSTVA IZ DRŽAVNEGA PRORAČUNA</t>
  </si>
  <si>
    <t>PREJETA SREDSTVA IZ OBČINSKIH PRORAČUNOV</t>
  </si>
  <si>
    <t>DRUGA PREJETA SREDSTVA IZ DRŽAVNEGA PRORAČUNA IZ SREDSTEV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</si>
  <si>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</si>
  <si>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</si>
  <si>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</si>
  <si>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</si>
  <si>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</si>
  <si>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</si>
  <si>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</si>
  <si>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</si>
  <si>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</si>
  <si>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</si>
  <si>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</si>
  <si>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</si>
  <si>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</si>
  <si>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</si>
  <si>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</si>
  <si>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</si>
  <si>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</si>
  <si>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</si>
  <si>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</si>
  <si>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</si>
  <si>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</si>
  <si>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KREDITOV-POSLOVNIM BANKAM</t>
  </si>
  <si>
    <t>SPLOŠNA PRORAČUNSKA REZERVACIJA</t>
  </si>
  <si>
    <t>PRORAČUNSKA REZERVA</t>
  </si>
  <si>
    <t>SUBVENCIJE PRIVATNIM PODJETJEM IN ZASEBNIKOM</t>
  </si>
  <si>
    <t>TRANSFERI VOJNIM INVALIDOM,VETERANOM IN ŽRTVAM VOJNEGA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</si>
  <si>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</si>
  <si>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</si>
  <si>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</si>
  <si>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</si>
  <si>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</si>
  <si>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</si>
  <si>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</si>
  <si>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</si>
  <si>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</si>
  <si>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</si>
  <si>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</si>
  <si>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</si>
  <si>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</si>
  <si>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</si>
  <si>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</si>
  <si>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JAVNIM ZAVODOM</t>
  </si>
  <si>
    <t>ODPLAČILA KREDITOV POSLOVNIM BANKAM</t>
  </si>
  <si>
    <t/>
  </si>
  <si>
    <t xml:space="preserve">PRORAČUN ZA LETO 2006 - SPLOŠNI DEL </t>
  </si>
  <si>
    <t>REBALANS I</t>
  </si>
  <si>
    <t>OBČINA TRŽIČ, Trg svobode 18, Tržič</t>
  </si>
  <si>
    <t>Župan</t>
  </si>
  <si>
    <t>Pavel Rupar</t>
  </si>
  <si>
    <t>Tržič, april 2006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</si>
</sst>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2" fontId="4" fillId="0" borderId="9" xfId="0" applyNumberFormat="1" applyFont="1" applyBorder="1" applyAlignment="1">
      <alignment vertical="center"/>
    </xf>
    <xf numFmtId="49" fontId="1" fillId="4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 applyProtection="1">
      <alignment vertical="center"/>
      <protection locked="0"/>
    </xf>
    <xf numFmtId="2" fontId="6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 applyProtection="1">
      <alignment vertical="center"/>
      <protection locked="0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>
      <alignment horizontal="centerContinuous" vertical="center"/>
    </xf>
    <xf numFmtId="49" fontId="6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49"/>
  <sheetViews>
    <sheetView tabSelected="1" zoomScale="75" zoomScaleNormal="75" workbookViewId="0" topLeftCell="A112">
      <selection activeCell="C149" sqref="C149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5" width="19.125" style="0" customWidth="1"/>
    <col min="6" max="6" width="18.375" style="0" customWidth="1"/>
    <col min="7" max="7" width="19.00390625" style="0" customWidth="1"/>
    <col min="8" max="8" width="16.125" style="0" customWidth="1"/>
    <col min="9" max="16384" width="9.125" style="1" customWidth="1"/>
  </cols>
  <sheetData>
    <row r="1" ht="19.5" customHeight="1">
      <c r="B1" t="s">
        <v>151</v>
      </c>
    </row>
    <row r="2" spans="2:3" ht="19.5" customHeight="1">
      <c r="B2" s="74"/>
      <c r="C2" s="74"/>
    </row>
    <row r="3" spans="2:3" ht="19.5" customHeight="1">
      <c r="B3" s="76" t="s">
        <v>149</v>
      </c>
      <c r="C3" s="76"/>
    </row>
    <row r="4" spans="1:3" ht="14.25" customHeight="1">
      <c r="A4" s="1"/>
      <c r="B4" s="75" t="s">
        <v>150</v>
      </c>
      <c r="C4" s="12"/>
    </row>
    <row r="5" spans="1:8" ht="19.5" customHeight="1" thickBot="1">
      <c r="A5" s="1"/>
      <c r="B5" s="1"/>
      <c r="C5" s="12"/>
      <c r="D5" s="6"/>
      <c r="E5" s="6"/>
      <c r="F5" s="6"/>
      <c r="G5" s="6"/>
      <c r="H5" s="6"/>
    </row>
    <row r="6" spans="1:8" s="15" customFormat="1" ht="51" customHeight="1" thickBot="1">
      <c r="A6" s="7" t="s">
        <v>16</v>
      </c>
      <c r="B6" s="8"/>
      <c r="C6" s="9" t="s">
        <v>4</v>
      </c>
      <c r="D6" s="10" t="s">
        <v>80</v>
      </c>
      <c r="E6" s="10" t="s">
        <v>81</v>
      </c>
      <c r="F6" s="10" t="s">
        <v>82</v>
      </c>
      <c r="G6" s="10" t="s">
        <v>83</v>
      </c>
      <c r="H6" s="10" t="s">
        <v>84</v>
      </c>
    </row>
    <row r="7" spans="1:8" s="11" customFormat="1" ht="20.25" customHeight="1">
      <c r="A7" s="13" t="s">
        <v>5</v>
      </c>
      <c r="B7" s="4"/>
      <c r="C7" s="4"/>
      <c r="D7" s="5"/>
      <c r="E7" s="5"/>
      <c r="F7" s="5"/>
      <c r="G7" s="5"/>
      <c r="H7" s="5"/>
    </row>
    <row r="8" spans="1:8" ht="30" customHeight="1">
      <c r="A8" s="16" t="s">
        <v>17</v>
      </c>
      <c r="B8" s="17" t="s">
        <v>0</v>
      </c>
      <c r="C8" s="18" t="s">
        <v>18</v>
      </c>
      <c r="D8" s="19">
        <f>+D9+D34+D42+D47</f>
        <v>3027756454</v>
      </c>
      <c r="E8" s="19">
        <f>+E9+E34+E42+E47</f>
        <v>3027756454</v>
      </c>
      <c r="F8" s="19">
        <f>+F9+F34+F42+F47</f>
        <v>-147758841.61</v>
      </c>
      <c r="G8" s="19">
        <f>+G9+G34+G42+G47</f>
        <v>2879997612.39</v>
      </c>
      <c r="H8" s="55">
        <f>IF(E8&lt;&gt;0,G8/E8*100,)</f>
        <v>95.11985710030295</v>
      </c>
    </row>
    <row r="9" spans="1:8" ht="16.5">
      <c r="A9" s="16"/>
      <c r="B9" s="20" t="s">
        <v>19</v>
      </c>
      <c r="C9" s="17" t="s">
        <v>6</v>
      </c>
      <c r="D9" s="19">
        <f>+D10+D21</f>
        <v>1483997063</v>
      </c>
      <c r="E9" s="19">
        <f>+E10+E21</f>
        <v>1483997063</v>
      </c>
      <c r="F9" s="19">
        <f>+F10+F21</f>
        <v>-25000000</v>
      </c>
      <c r="G9" s="19">
        <f>+G10+G21</f>
        <v>1458997063</v>
      </c>
      <c r="H9" s="55">
        <f>IF(E9&lt;&gt;0,G9/E9*100,)</f>
        <v>98.31536054731397</v>
      </c>
    </row>
    <row r="10" spans="1:8" ht="15.75">
      <c r="A10" s="40">
        <v>70</v>
      </c>
      <c r="B10" s="41"/>
      <c r="C10" s="41" t="s">
        <v>20</v>
      </c>
      <c r="D10" s="42">
        <f>D11+D13+D17+D20</f>
        <v>1239003120</v>
      </c>
      <c r="E10" s="42">
        <f>E11+E13+E17+E20</f>
        <v>1239003120</v>
      </c>
      <c r="F10" s="42">
        <f>F11+F13+F17+F20</f>
        <v>0</v>
      </c>
      <c r="G10" s="42">
        <f>G11+G13+G17+G20</f>
        <v>1239003120</v>
      </c>
      <c r="H10" s="56" t="s">
        <v>148</v>
      </c>
    </row>
    <row r="11" spans="1:8" ht="15.75" customHeight="1">
      <c r="A11" s="21">
        <v>700</v>
      </c>
      <c r="B11" s="22"/>
      <c r="C11" s="22" t="s">
        <v>7</v>
      </c>
      <c r="D11" s="23">
        <f>D12</f>
        <v>891899481</v>
      </c>
      <c r="E11" s="23">
        <f>E12</f>
        <v>891899481</v>
      </c>
      <c r="F11" s="23">
        <f>F12</f>
        <v>0</v>
      </c>
      <c r="G11" s="23">
        <f>G12</f>
        <v>891899481</v>
      </c>
      <c r="H11" s="57" t="s">
        <v>148</v>
      </c>
    </row>
    <row r="12" spans="1:8" ht="15.75" customHeight="1" outlineLevel="1">
      <c r="A12" s="21">
        <v>7000</v>
      </c>
      <c r="B12" s="22"/>
      <c r="C12" s="22" t="s">
        <v>86</v>
      </c>
      <c r="D12" s="23">
        <v>891899481</v>
      </c>
      <c r="E12" s="23">
        <v>891899481</v>
      </c>
      <c r="F12" s="23">
        <v>0</v>
      </c>
      <c r="G12" s="23">
        <v>891899481</v>
      </c>
      <c r="H12" s="57" t="s">
        <v>148</v>
      </c>
    </row>
    <row r="13" spans="1:8" ht="15">
      <c r="A13" s="21">
        <v>703</v>
      </c>
      <c r="B13" s="22"/>
      <c r="C13" s="22" t="s">
        <v>8</v>
      </c>
      <c r="D13" s="23">
        <f>D14+D15+D16</f>
        <v>191702016</v>
      </c>
      <c r="E13" s="23">
        <f>E14+E15+E16</f>
        <v>191702016</v>
      </c>
      <c r="F13" s="23">
        <f>F14+F15+F16</f>
        <v>0</v>
      </c>
      <c r="G13" s="23">
        <f>G14+G15+G16</f>
        <v>191702016</v>
      </c>
      <c r="H13" s="57" t="s">
        <v>148</v>
      </c>
    </row>
    <row r="14" spans="1:8" ht="15" outlineLevel="1">
      <c r="A14" s="21">
        <v>7030</v>
      </c>
      <c r="B14" s="22"/>
      <c r="C14" s="22" t="s">
        <v>87</v>
      </c>
      <c r="D14" s="23">
        <v>147354966</v>
      </c>
      <c r="E14" s="23">
        <v>147354966</v>
      </c>
      <c r="F14" s="23">
        <v>0</v>
      </c>
      <c r="G14" s="23">
        <v>147354966</v>
      </c>
      <c r="H14" s="57" t="s">
        <v>148</v>
      </c>
    </row>
    <row r="15" spans="1:8" ht="15" outlineLevel="1">
      <c r="A15" s="21">
        <v>7032</v>
      </c>
      <c r="B15" s="22"/>
      <c r="C15" s="22" t="s">
        <v>88</v>
      </c>
      <c r="D15" s="23">
        <v>2541132</v>
      </c>
      <c r="E15" s="23">
        <v>2541132</v>
      </c>
      <c r="F15" s="23">
        <v>0</v>
      </c>
      <c r="G15" s="23">
        <v>2541132</v>
      </c>
      <c r="H15" s="57" t="s">
        <v>148</v>
      </c>
    </row>
    <row r="16" spans="1:8" ht="15" outlineLevel="1">
      <c r="A16" s="21">
        <v>7033</v>
      </c>
      <c r="B16" s="22"/>
      <c r="C16" s="22" t="s">
        <v>89</v>
      </c>
      <c r="D16" s="23">
        <v>41805918</v>
      </c>
      <c r="E16" s="23">
        <v>41805918</v>
      </c>
      <c r="F16" s="23">
        <v>0</v>
      </c>
      <c r="G16" s="23">
        <v>41805918</v>
      </c>
      <c r="H16" s="57" t="s">
        <v>148</v>
      </c>
    </row>
    <row r="17" spans="1:8" ht="15">
      <c r="A17" s="21">
        <v>704</v>
      </c>
      <c r="B17" s="22"/>
      <c r="C17" s="22" t="s">
        <v>9</v>
      </c>
      <c r="D17" s="23">
        <f>D18+D19</f>
        <v>155401623</v>
      </c>
      <c r="E17" s="23">
        <f>E18+E19</f>
        <v>155401623</v>
      </c>
      <c r="F17" s="23">
        <f>F18+F19</f>
        <v>0</v>
      </c>
      <c r="G17" s="23">
        <f>G18+G19</f>
        <v>155401623</v>
      </c>
      <c r="H17" s="57" t="s">
        <v>148</v>
      </c>
    </row>
    <row r="18" spans="1:8" ht="15" outlineLevel="1">
      <c r="A18" s="21">
        <v>7044</v>
      </c>
      <c r="B18" s="22"/>
      <c r="C18" s="22" t="s">
        <v>90</v>
      </c>
      <c r="D18" s="23">
        <v>4377417</v>
      </c>
      <c r="E18" s="23">
        <v>4377417</v>
      </c>
      <c r="F18" s="23">
        <v>0</v>
      </c>
      <c r="G18" s="23">
        <v>4377417</v>
      </c>
      <c r="H18" s="57" t="s">
        <v>148</v>
      </c>
    </row>
    <row r="19" spans="1:8" ht="15" outlineLevel="1">
      <c r="A19" s="21">
        <v>7047</v>
      </c>
      <c r="B19" s="22"/>
      <c r="C19" s="22" t="s">
        <v>91</v>
      </c>
      <c r="D19" s="23">
        <v>151024206</v>
      </c>
      <c r="E19" s="23">
        <v>151024206</v>
      </c>
      <c r="F19" s="23">
        <v>0</v>
      </c>
      <c r="G19" s="23">
        <v>151024206</v>
      </c>
      <c r="H19" s="57" t="s">
        <v>148</v>
      </c>
    </row>
    <row r="20" spans="1:8" ht="15">
      <c r="A20" s="21">
        <v>706</v>
      </c>
      <c r="B20" s="22"/>
      <c r="C20" s="22" t="s">
        <v>21</v>
      </c>
      <c r="D20" s="23"/>
      <c r="E20" s="23"/>
      <c r="F20" s="23"/>
      <c r="G20" s="23"/>
      <c r="H20" s="57" t="s">
        <v>148</v>
      </c>
    </row>
    <row r="21" spans="1:8" ht="15.75">
      <c r="A21" s="40">
        <v>71</v>
      </c>
      <c r="B21" s="41"/>
      <c r="C21" s="41" t="s">
        <v>22</v>
      </c>
      <c r="D21" s="42">
        <f>+D22+D26+D28+D30+D32</f>
        <v>244993943</v>
      </c>
      <c r="E21" s="42">
        <f>+E22+E26+E28+E30+E32</f>
        <v>244993943</v>
      </c>
      <c r="F21" s="42">
        <f>+F22+F26+F28+F30+F32</f>
        <v>-25000000</v>
      </c>
      <c r="G21" s="42">
        <f>+G22+G26+G28+G30+G32</f>
        <v>219993943</v>
      </c>
      <c r="H21" s="58">
        <f>IF(E21&lt;&gt;0,G21/E21*100,)</f>
        <v>89.7956660912225</v>
      </c>
    </row>
    <row r="22" spans="1:8" ht="15">
      <c r="A22" s="21">
        <v>710</v>
      </c>
      <c r="B22" s="22"/>
      <c r="C22" s="22" t="s">
        <v>23</v>
      </c>
      <c r="D22" s="23">
        <f>D23+D24+D25</f>
        <v>104677960</v>
      </c>
      <c r="E22" s="23">
        <f>E23+E24+E25</f>
        <v>104677960</v>
      </c>
      <c r="F22" s="23">
        <f>F23+F24+F25</f>
        <v>12000000</v>
      </c>
      <c r="G22" s="23">
        <f>G23+G24+G25</f>
        <v>116677960</v>
      </c>
      <c r="H22" s="59">
        <f>IF(E22&lt;&gt;0,G22/E22*100,)</f>
        <v>111.46373123817087</v>
      </c>
    </row>
    <row r="23" spans="1:8" ht="15" outlineLevel="1">
      <c r="A23" s="21">
        <v>7100</v>
      </c>
      <c r="B23" s="22"/>
      <c r="C23" s="22" t="s">
        <v>92</v>
      </c>
      <c r="D23" s="23">
        <v>200000</v>
      </c>
      <c r="E23" s="23">
        <v>200000</v>
      </c>
      <c r="F23" s="23">
        <v>0</v>
      </c>
      <c r="G23" s="23">
        <v>200000</v>
      </c>
      <c r="H23" s="57" t="s">
        <v>148</v>
      </c>
    </row>
    <row r="24" spans="1:8" ht="15" outlineLevel="1">
      <c r="A24" s="21">
        <v>7102</v>
      </c>
      <c r="B24" s="22"/>
      <c r="C24" s="22" t="s">
        <v>93</v>
      </c>
      <c r="D24" s="23">
        <v>3144702</v>
      </c>
      <c r="E24" s="23">
        <v>3144702</v>
      </c>
      <c r="F24" s="23">
        <v>0</v>
      </c>
      <c r="G24" s="23">
        <v>3144702</v>
      </c>
      <c r="H24" s="57" t="s">
        <v>148</v>
      </c>
    </row>
    <row r="25" spans="1:8" ht="15" outlineLevel="1">
      <c r="A25" s="21">
        <v>7103</v>
      </c>
      <c r="B25" s="22"/>
      <c r="C25" s="22" t="s">
        <v>94</v>
      </c>
      <c r="D25" s="23">
        <v>101333258</v>
      </c>
      <c r="E25" s="23">
        <v>101333258</v>
      </c>
      <c r="F25" s="23">
        <v>12000000</v>
      </c>
      <c r="G25" s="23">
        <v>113333258</v>
      </c>
      <c r="H25" s="59">
        <f>IF(E25&lt;&gt;0,G25/E25*100,)</f>
        <v>111.8421140668348</v>
      </c>
    </row>
    <row r="26" spans="1:8" ht="15">
      <c r="A26" s="21">
        <v>711</v>
      </c>
      <c r="B26" s="22"/>
      <c r="C26" s="22" t="s">
        <v>10</v>
      </c>
      <c r="D26" s="23">
        <f>D27</f>
        <v>8935905</v>
      </c>
      <c r="E26" s="23">
        <f>E27</f>
        <v>8935905</v>
      </c>
      <c r="F26" s="23">
        <f>F27</f>
        <v>0</v>
      </c>
      <c r="G26" s="23">
        <f>G27</f>
        <v>8935905</v>
      </c>
      <c r="H26" s="57" t="s">
        <v>148</v>
      </c>
    </row>
    <row r="27" spans="1:8" ht="15" outlineLevel="1">
      <c r="A27" s="21">
        <v>7111</v>
      </c>
      <c r="B27" s="22"/>
      <c r="C27" s="22" t="s">
        <v>95</v>
      </c>
      <c r="D27" s="23">
        <v>8935905</v>
      </c>
      <c r="E27" s="23">
        <v>8935905</v>
      </c>
      <c r="F27" s="23">
        <v>0</v>
      </c>
      <c r="G27" s="23">
        <v>8935905</v>
      </c>
      <c r="H27" s="57" t="s">
        <v>148</v>
      </c>
    </row>
    <row r="28" spans="1:8" ht="15">
      <c r="A28" s="21">
        <v>712</v>
      </c>
      <c r="B28" s="22"/>
      <c r="C28" s="22" t="s">
        <v>24</v>
      </c>
      <c r="D28" s="23">
        <f>D29</f>
        <v>3729183</v>
      </c>
      <c r="E28" s="23">
        <f>E29</f>
        <v>3729183</v>
      </c>
      <c r="F28" s="23">
        <f>F29</f>
        <v>0</v>
      </c>
      <c r="G28" s="23">
        <f>G29</f>
        <v>3729183</v>
      </c>
      <c r="H28" s="57" t="s">
        <v>148</v>
      </c>
    </row>
    <row r="29" spans="1:8" ht="15" outlineLevel="1">
      <c r="A29" s="21">
        <v>7120</v>
      </c>
      <c r="B29" s="22"/>
      <c r="C29" s="22" t="s">
        <v>96</v>
      </c>
      <c r="D29" s="23">
        <v>3729183</v>
      </c>
      <c r="E29" s="23">
        <v>3729183</v>
      </c>
      <c r="F29" s="23">
        <v>0</v>
      </c>
      <c r="G29" s="23">
        <v>3729183</v>
      </c>
      <c r="H29" s="57" t="s">
        <v>148</v>
      </c>
    </row>
    <row r="30" spans="1:8" ht="15">
      <c r="A30" s="21">
        <v>713</v>
      </c>
      <c r="B30" s="22"/>
      <c r="C30" s="22" t="s">
        <v>11</v>
      </c>
      <c r="D30" s="23">
        <f>D31</f>
        <v>6500000</v>
      </c>
      <c r="E30" s="23">
        <f>E31</f>
        <v>6500000</v>
      </c>
      <c r="F30" s="23">
        <f>F31</f>
        <v>0</v>
      </c>
      <c r="G30" s="23">
        <f>G31</f>
        <v>6500000</v>
      </c>
      <c r="H30" s="57" t="s">
        <v>148</v>
      </c>
    </row>
    <row r="31" spans="1:8" ht="15" outlineLevel="1">
      <c r="A31" s="21">
        <v>7130</v>
      </c>
      <c r="B31" s="22"/>
      <c r="C31" s="22" t="s">
        <v>11</v>
      </c>
      <c r="D31" s="23">
        <v>6500000</v>
      </c>
      <c r="E31" s="23">
        <v>6500000</v>
      </c>
      <c r="F31" s="23">
        <v>0</v>
      </c>
      <c r="G31" s="23">
        <v>6500000</v>
      </c>
      <c r="H31" s="57" t="s">
        <v>148</v>
      </c>
    </row>
    <row r="32" spans="1:8" ht="15">
      <c r="A32" s="21">
        <v>714</v>
      </c>
      <c r="B32" s="22"/>
      <c r="C32" s="22" t="s">
        <v>12</v>
      </c>
      <c r="D32" s="23">
        <f>D33</f>
        <v>121150895</v>
      </c>
      <c r="E32" s="23">
        <f>E33</f>
        <v>121150895</v>
      </c>
      <c r="F32" s="23">
        <f>F33</f>
        <v>-37000000</v>
      </c>
      <c r="G32" s="23">
        <f>G33</f>
        <v>84150895</v>
      </c>
      <c r="H32" s="59">
        <f>IF(E32&lt;&gt;0,G32/E32*100,)</f>
        <v>69.45957353431025</v>
      </c>
    </row>
    <row r="33" spans="1:8" ht="15" outlineLevel="1">
      <c r="A33" s="21">
        <v>7141</v>
      </c>
      <c r="B33" s="22"/>
      <c r="C33" s="22" t="s">
        <v>12</v>
      </c>
      <c r="D33" s="23">
        <v>121150895</v>
      </c>
      <c r="E33" s="23">
        <v>121150895</v>
      </c>
      <c r="F33" s="23">
        <v>-37000000</v>
      </c>
      <c r="G33" s="23">
        <v>84150895</v>
      </c>
      <c r="H33" s="59">
        <f>IF(E33&lt;&gt;0,G33/E33*100,)</f>
        <v>69.45957353431025</v>
      </c>
    </row>
    <row r="34" spans="1:8" ht="15.75">
      <c r="A34" s="40">
        <v>72</v>
      </c>
      <c r="B34" s="41" t="s">
        <v>25</v>
      </c>
      <c r="C34" s="41" t="s">
        <v>26</v>
      </c>
      <c r="D34" s="42">
        <f>+D35+D38+D39</f>
        <v>123524612</v>
      </c>
      <c r="E34" s="42">
        <f>+E35+E38+E39</f>
        <v>123524612</v>
      </c>
      <c r="F34" s="42">
        <f>+F35+F38+F39</f>
        <v>18511643.39</v>
      </c>
      <c r="G34" s="42">
        <f>+G35+G38+G39</f>
        <v>142036255.39</v>
      </c>
      <c r="H34" s="58">
        <f>IF(E34&lt;&gt;0,G34/E34*100,)</f>
        <v>114.98619836992485</v>
      </c>
    </row>
    <row r="35" spans="1:8" ht="15">
      <c r="A35" s="21">
        <v>720</v>
      </c>
      <c r="B35" s="22"/>
      <c r="C35" s="22" t="s">
        <v>13</v>
      </c>
      <c r="D35" s="23">
        <f>D36+D37</f>
        <v>37328915</v>
      </c>
      <c r="E35" s="23">
        <f>E36+E37</f>
        <v>37328915</v>
      </c>
      <c r="F35" s="23">
        <f>F36+F37</f>
        <v>0</v>
      </c>
      <c r="G35" s="23">
        <f>G36+G37</f>
        <v>37328915</v>
      </c>
      <c r="H35" s="57" t="s">
        <v>148</v>
      </c>
    </row>
    <row r="36" spans="1:8" ht="15" outlineLevel="1">
      <c r="A36" s="21">
        <v>7200</v>
      </c>
      <c r="B36" s="22"/>
      <c r="C36" s="22" t="s">
        <v>97</v>
      </c>
      <c r="D36" s="23">
        <v>37228915</v>
      </c>
      <c r="E36" s="23">
        <v>37228915</v>
      </c>
      <c r="F36" s="23">
        <v>0</v>
      </c>
      <c r="G36" s="23">
        <v>37228915</v>
      </c>
      <c r="H36" s="57" t="s">
        <v>148</v>
      </c>
    </row>
    <row r="37" spans="1:8" ht="15" outlineLevel="1">
      <c r="A37" s="21">
        <v>7202</v>
      </c>
      <c r="B37" s="22"/>
      <c r="C37" s="22" t="s">
        <v>98</v>
      </c>
      <c r="D37" s="23">
        <v>100000</v>
      </c>
      <c r="E37" s="23">
        <v>100000</v>
      </c>
      <c r="F37" s="23">
        <v>0</v>
      </c>
      <c r="G37" s="23">
        <v>100000</v>
      </c>
      <c r="H37" s="57" t="s">
        <v>148</v>
      </c>
    </row>
    <row r="38" spans="1:8" ht="15">
      <c r="A38" s="21">
        <v>721</v>
      </c>
      <c r="B38" s="22"/>
      <c r="C38" s="22" t="s">
        <v>27</v>
      </c>
      <c r="D38" s="23"/>
      <c r="E38" s="23"/>
      <c r="F38" s="23"/>
      <c r="G38" s="23"/>
      <c r="H38" s="57" t="s">
        <v>148</v>
      </c>
    </row>
    <row r="39" spans="1:8" ht="30">
      <c r="A39" s="21">
        <v>722</v>
      </c>
      <c r="B39" s="22"/>
      <c r="C39" s="26" t="s">
        <v>28</v>
      </c>
      <c r="D39" s="23">
        <f>D40+D41</f>
        <v>86195697</v>
      </c>
      <c r="E39" s="23">
        <f>E40+E41</f>
        <v>86195697</v>
      </c>
      <c r="F39" s="23">
        <f>F40+F41</f>
        <v>18511643.39</v>
      </c>
      <c r="G39" s="23">
        <f>G40+G41</f>
        <v>104707340.39</v>
      </c>
      <c r="H39" s="59">
        <f>IF(E39&lt;&gt;0,G39/E39*100,)</f>
        <v>121.4762964211543</v>
      </c>
    </row>
    <row r="40" spans="1:8" ht="15" outlineLevel="1">
      <c r="A40" s="21">
        <v>7220</v>
      </c>
      <c r="B40" s="22"/>
      <c r="C40" s="26" t="s">
        <v>99</v>
      </c>
      <c r="D40" s="23">
        <v>6195697</v>
      </c>
      <c r="E40" s="23">
        <v>6195697</v>
      </c>
      <c r="F40" s="23">
        <v>0</v>
      </c>
      <c r="G40" s="23">
        <v>6195697</v>
      </c>
      <c r="H40" s="57" t="s">
        <v>148</v>
      </c>
    </row>
    <row r="41" spans="1:8" ht="15" outlineLevel="1">
      <c r="A41" s="21">
        <v>7221</v>
      </c>
      <c r="B41" s="22"/>
      <c r="C41" s="26" t="s">
        <v>100</v>
      </c>
      <c r="D41" s="23">
        <v>80000000</v>
      </c>
      <c r="E41" s="23">
        <v>80000000</v>
      </c>
      <c r="F41" s="23">
        <v>18511643.39</v>
      </c>
      <c r="G41" s="23">
        <v>98511643.39</v>
      </c>
      <c r="H41" s="59">
        <f>IF(E41&lt;&gt;0,G41/E41*100,)</f>
        <v>123.13955423750001</v>
      </c>
    </row>
    <row r="42" spans="1:8" ht="15.75">
      <c r="A42" s="40">
        <v>73</v>
      </c>
      <c r="B42" s="41" t="s">
        <v>19</v>
      </c>
      <c r="C42" s="41" t="s">
        <v>29</v>
      </c>
      <c r="D42" s="42">
        <f>+D43+D45</f>
        <v>54000000</v>
      </c>
      <c r="E42" s="42">
        <f>+E43+E45</f>
        <v>54000000</v>
      </c>
      <c r="F42" s="42">
        <f>+F43+F45</f>
        <v>0</v>
      </c>
      <c r="G42" s="42">
        <f>+G43+G45</f>
        <v>54000000</v>
      </c>
      <c r="H42" s="56" t="s">
        <v>148</v>
      </c>
    </row>
    <row r="43" spans="1:8" ht="15">
      <c r="A43" s="21">
        <v>730</v>
      </c>
      <c r="B43" s="22"/>
      <c r="C43" s="22" t="s">
        <v>30</v>
      </c>
      <c r="D43" s="23"/>
      <c r="E43" s="23"/>
      <c r="F43" s="23"/>
      <c r="G43" s="23"/>
      <c r="H43" s="57" t="s">
        <v>148</v>
      </c>
    </row>
    <row r="44" spans="1:8" ht="12.75" hidden="1">
      <c r="A44" s="16">
        <v>730100</v>
      </c>
      <c r="B44" s="20"/>
      <c r="C44" s="20" t="s">
        <v>31</v>
      </c>
      <c r="D44" s="24"/>
      <c r="E44" s="24"/>
      <c r="F44" s="24"/>
      <c r="G44" s="24"/>
      <c r="H44" s="60" t="s">
        <v>148</v>
      </c>
    </row>
    <row r="45" spans="1:8" ht="15">
      <c r="A45" s="21">
        <v>731</v>
      </c>
      <c r="B45" s="22"/>
      <c r="C45" s="22" t="s">
        <v>14</v>
      </c>
      <c r="D45" s="23">
        <f>D46</f>
        <v>54000000</v>
      </c>
      <c r="E45" s="23">
        <f>E46</f>
        <v>54000000</v>
      </c>
      <c r="F45" s="23">
        <f>F46</f>
        <v>0</v>
      </c>
      <c r="G45" s="23">
        <f>G46</f>
        <v>54000000</v>
      </c>
      <c r="H45" s="57" t="s">
        <v>148</v>
      </c>
    </row>
    <row r="46" spans="1:8" ht="15" outlineLevel="1">
      <c r="A46" s="21">
        <v>7311</v>
      </c>
      <c r="B46" s="22"/>
      <c r="C46" s="22" t="s">
        <v>101</v>
      </c>
      <c r="D46" s="23">
        <v>54000000</v>
      </c>
      <c r="E46" s="23">
        <v>54000000</v>
      </c>
      <c r="F46" s="23">
        <v>0</v>
      </c>
      <c r="G46" s="23">
        <v>54000000</v>
      </c>
      <c r="H46" s="57" t="s">
        <v>148</v>
      </c>
    </row>
    <row r="47" spans="1:8" ht="15.75">
      <c r="A47" s="40">
        <v>74</v>
      </c>
      <c r="B47" s="41" t="s">
        <v>19</v>
      </c>
      <c r="C47" s="41" t="s">
        <v>32</v>
      </c>
      <c r="D47" s="42">
        <f>D48+D51</f>
        <v>1366234779</v>
      </c>
      <c r="E47" s="42">
        <f>E48+E51</f>
        <v>1366234779</v>
      </c>
      <c r="F47" s="42">
        <f>F48+F51</f>
        <v>-141270485</v>
      </c>
      <c r="G47" s="42">
        <f>G48+G51</f>
        <v>1224964294</v>
      </c>
      <c r="H47" s="58">
        <f>IF(E47&lt;&gt;0,G47/E47*100,)</f>
        <v>89.65986760318009</v>
      </c>
    </row>
    <row r="48" spans="1:8" ht="33" customHeight="1">
      <c r="A48" s="21">
        <v>740</v>
      </c>
      <c r="B48" s="22"/>
      <c r="C48" s="26" t="s">
        <v>15</v>
      </c>
      <c r="D48" s="23">
        <f>D49+D50</f>
        <v>1311234779</v>
      </c>
      <c r="E48" s="23">
        <f>E49+E50</f>
        <v>1311234779</v>
      </c>
      <c r="F48" s="23">
        <f>F49+F50</f>
        <v>-136270485</v>
      </c>
      <c r="G48" s="23">
        <f>G49+G50</f>
        <v>1174964294</v>
      </c>
      <c r="H48" s="59">
        <f>IF(E48&lt;&gt;0,G48/E48*100,)</f>
        <v>89.60746868658218</v>
      </c>
    </row>
    <row r="49" spans="1:8" ht="15.75" customHeight="1" outlineLevel="1">
      <c r="A49" s="21">
        <v>7400</v>
      </c>
      <c r="B49" s="22"/>
      <c r="C49" s="26" t="s">
        <v>102</v>
      </c>
      <c r="D49" s="23">
        <v>1309234779</v>
      </c>
      <c r="E49" s="23">
        <v>1309234779</v>
      </c>
      <c r="F49" s="23">
        <v>-136270485</v>
      </c>
      <c r="G49" s="23">
        <v>1172964294</v>
      </c>
      <c r="H49" s="59">
        <f>IF(E49&lt;&gt;0,G49/E49*100,)</f>
        <v>89.59159295293972</v>
      </c>
    </row>
    <row r="50" spans="1:8" ht="15.75" customHeight="1" outlineLevel="1">
      <c r="A50" s="21">
        <v>7401</v>
      </c>
      <c r="B50" s="22"/>
      <c r="C50" s="26" t="s">
        <v>103</v>
      </c>
      <c r="D50" s="23">
        <v>2000000</v>
      </c>
      <c r="E50" s="23">
        <v>2000000</v>
      </c>
      <c r="F50" s="23">
        <v>0</v>
      </c>
      <c r="G50" s="23">
        <v>2000000</v>
      </c>
      <c r="H50" s="57" t="s">
        <v>148</v>
      </c>
    </row>
    <row r="51" spans="1:8" ht="29.25" customHeight="1">
      <c r="A51" s="21">
        <v>741</v>
      </c>
      <c r="B51" s="22"/>
      <c r="C51" s="26" t="s">
        <v>79</v>
      </c>
      <c r="D51" s="23">
        <f>D52</f>
        <v>55000000</v>
      </c>
      <c r="E51" s="23">
        <f>E52</f>
        <v>55000000</v>
      </c>
      <c r="F51" s="23">
        <f>F52</f>
        <v>-5000000</v>
      </c>
      <c r="G51" s="23">
        <f>G52</f>
        <v>50000000</v>
      </c>
      <c r="H51" s="59">
        <f aca="true" t="shared" si="0" ref="H51:H56">IF(E51&lt;&gt;0,G51/E51*100,)</f>
        <v>90.9090909090909</v>
      </c>
    </row>
    <row r="52" spans="1:8" ht="29.25" customHeight="1" outlineLevel="1">
      <c r="A52" s="21">
        <v>7416</v>
      </c>
      <c r="B52" s="22"/>
      <c r="C52" s="26" t="s">
        <v>104</v>
      </c>
      <c r="D52" s="23">
        <v>55000000</v>
      </c>
      <c r="E52" s="23">
        <v>55000000</v>
      </c>
      <c r="F52" s="23">
        <v>-5000000</v>
      </c>
      <c r="G52" s="23">
        <v>50000000</v>
      </c>
      <c r="H52" s="59">
        <f t="shared" si="0"/>
        <v>90.9090909090909</v>
      </c>
    </row>
    <row r="53" spans="1:8" ht="18">
      <c r="A53" s="16" t="s">
        <v>17</v>
      </c>
      <c r="B53" s="27" t="s">
        <v>1</v>
      </c>
      <c r="C53" s="27" t="s">
        <v>33</v>
      </c>
      <c r="D53" s="43">
        <f>D54+D84+D97+D106</f>
        <v>3407063614.8</v>
      </c>
      <c r="E53" s="43">
        <f>E54+E84+E97+E106</f>
        <v>3407063614.8</v>
      </c>
      <c r="F53" s="43">
        <f>F54+F84+F97+F106</f>
        <v>-103504331.37</v>
      </c>
      <c r="G53" s="43">
        <f>G54+G84+G97+G106</f>
        <v>3303559283.4300003</v>
      </c>
      <c r="H53" s="61">
        <f t="shared" si="0"/>
        <v>96.96206636939839</v>
      </c>
    </row>
    <row r="54" spans="1:8" ht="15.75">
      <c r="A54" s="40">
        <v>40</v>
      </c>
      <c r="B54" s="41" t="s">
        <v>25</v>
      </c>
      <c r="C54" s="41" t="s">
        <v>34</v>
      </c>
      <c r="D54" s="42">
        <f>+D55+D62+D68+D79+D81</f>
        <v>683066151.15</v>
      </c>
      <c r="E54" s="42">
        <f>+E55+E62+E68+E79+E81</f>
        <v>683066151.15</v>
      </c>
      <c r="F54" s="42">
        <f>+F55+F62+F68+F79+F81</f>
        <v>48767124.55</v>
      </c>
      <c r="G54" s="42">
        <f>+G55+G62+G68+G79+G81</f>
        <v>731833275.7</v>
      </c>
      <c r="H54" s="58">
        <f t="shared" si="0"/>
        <v>107.13944388371411</v>
      </c>
    </row>
    <row r="55" spans="1:8" ht="15">
      <c r="A55" s="21">
        <v>400</v>
      </c>
      <c r="B55" s="22"/>
      <c r="C55" s="22" t="s">
        <v>35</v>
      </c>
      <c r="D55" s="25">
        <f>D56+D57+D58+D59+D60+D61</f>
        <v>153571499.98000002</v>
      </c>
      <c r="E55" s="25">
        <f>E56+E57+E58+E59+E60+E61</f>
        <v>153571499.98000002</v>
      </c>
      <c r="F55" s="25">
        <f>F56+F57+F58+F59+F60+F61</f>
        <v>-4605185.470000001</v>
      </c>
      <c r="G55" s="25">
        <f>G56+G57+G58+G59+G60+G61</f>
        <v>148966314.51000002</v>
      </c>
      <c r="H55" s="62">
        <f t="shared" si="0"/>
        <v>97.00127597203925</v>
      </c>
    </row>
    <row r="56" spans="1:8" ht="15" outlineLevel="1">
      <c r="A56" s="21">
        <v>4000</v>
      </c>
      <c r="B56" s="22"/>
      <c r="C56" s="22" t="s">
        <v>105</v>
      </c>
      <c r="D56" s="25">
        <v>128185736.98</v>
      </c>
      <c r="E56" s="25">
        <v>128185736.98</v>
      </c>
      <c r="F56" s="25">
        <v>-4392483.75</v>
      </c>
      <c r="G56" s="25">
        <v>123793253.23</v>
      </c>
      <c r="H56" s="62">
        <f t="shared" si="0"/>
        <v>96.57334438800682</v>
      </c>
    </row>
    <row r="57" spans="1:8" ht="15" outlineLevel="1">
      <c r="A57" s="21">
        <v>4001</v>
      </c>
      <c r="B57" s="22"/>
      <c r="C57" s="22" t="s">
        <v>106</v>
      </c>
      <c r="D57" s="25">
        <v>4733671</v>
      </c>
      <c r="E57" s="25">
        <v>4733671</v>
      </c>
      <c r="F57" s="25">
        <v>0</v>
      </c>
      <c r="G57" s="25">
        <v>4733671</v>
      </c>
      <c r="H57" s="63" t="s">
        <v>148</v>
      </c>
    </row>
    <row r="58" spans="1:8" ht="15" outlineLevel="1">
      <c r="A58" s="21">
        <v>4002</v>
      </c>
      <c r="B58" s="22"/>
      <c r="C58" s="22" t="s">
        <v>107</v>
      </c>
      <c r="D58" s="25">
        <v>12893143</v>
      </c>
      <c r="E58" s="25">
        <v>12893143</v>
      </c>
      <c r="F58" s="25">
        <v>0</v>
      </c>
      <c r="G58" s="25">
        <v>12893143</v>
      </c>
      <c r="H58" s="63" t="s">
        <v>148</v>
      </c>
    </row>
    <row r="59" spans="1:8" ht="15" outlineLevel="1">
      <c r="A59" s="21">
        <v>4003</v>
      </c>
      <c r="B59" s="22"/>
      <c r="C59" s="22" t="s">
        <v>108</v>
      </c>
      <c r="D59" s="25">
        <v>5713555</v>
      </c>
      <c r="E59" s="25">
        <v>5713555</v>
      </c>
      <c r="F59" s="25">
        <v>-172446.98</v>
      </c>
      <c r="G59" s="25">
        <v>5541108.02</v>
      </c>
      <c r="H59" s="62">
        <f>IF(E59&lt;&gt;0,G59/E59*100,)</f>
        <v>96.98179189663877</v>
      </c>
    </row>
    <row r="60" spans="1:8" ht="15" outlineLevel="1">
      <c r="A60" s="21">
        <v>4004</v>
      </c>
      <c r="B60" s="22"/>
      <c r="C60" s="22" t="s">
        <v>109</v>
      </c>
      <c r="D60" s="25">
        <v>1915394</v>
      </c>
      <c r="E60" s="25">
        <v>1915394</v>
      </c>
      <c r="F60" s="25">
        <v>-40254.74</v>
      </c>
      <c r="G60" s="25">
        <v>1875139.26</v>
      </c>
      <c r="H60" s="62">
        <f>IF(E60&lt;&gt;0,G60/E60*100,)</f>
        <v>97.89835720483619</v>
      </c>
    </row>
    <row r="61" spans="1:8" ht="15" outlineLevel="1">
      <c r="A61" s="21">
        <v>4009</v>
      </c>
      <c r="B61" s="22"/>
      <c r="C61" s="22" t="s">
        <v>110</v>
      </c>
      <c r="D61" s="25">
        <v>130000</v>
      </c>
      <c r="E61" s="25">
        <v>130000</v>
      </c>
      <c r="F61" s="25">
        <v>0</v>
      </c>
      <c r="G61" s="25">
        <v>130000</v>
      </c>
      <c r="H61" s="63" t="s">
        <v>148</v>
      </c>
    </row>
    <row r="62" spans="1:8" ht="15">
      <c r="A62" s="21">
        <v>401</v>
      </c>
      <c r="B62" s="22"/>
      <c r="C62" s="22" t="s">
        <v>36</v>
      </c>
      <c r="D62" s="25">
        <f>D63+D64+D65+D66+D67</f>
        <v>25976949.91</v>
      </c>
      <c r="E62" s="25">
        <f>E63+E64+E65+E66+E67</f>
        <v>25976949.91</v>
      </c>
      <c r="F62" s="25">
        <f>F63+F64+F65+F66+F67</f>
        <v>-330040.08</v>
      </c>
      <c r="G62" s="25">
        <f>G63+G64+G65+G66+G67</f>
        <v>25646909.830000002</v>
      </c>
      <c r="H62" s="62">
        <f aca="true" t="shared" si="1" ref="H62:H69">IF(E62&lt;&gt;0,G62/E62*100,)</f>
        <v>98.72948871540555</v>
      </c>
    </row>
    <row r="63" spans="1:8" ht="15" outlineLevel="1">
      <c r="A63" s="21">
        <v>4010</v>
      </c>
      <c r="B63" s="22"/>
      <c r="C63" s="22" t="s">
        <v>111</v>
      </c>
      <c r="D63" s="25">
        <v>13637819.36</v>
      </c>
      <c r="E63" s="25">
        <v>13637819.36</v>
      </c>
      <c r="F63" s="25">
        <v>79226.82</v>
      </c>
      <c r="G63" s="25">
        <v>13717046.18</v>
      </c>
      <c r="H63" s="62">
        <f t="shared" si="1"/>
        <v>100.58093466344316</v>
      </c>
    </row>
    <row r="64" spans="1:8" ht="15" outlineLevel="1">
      <c r="A64" s="21">
        <v>4011</v>
      </c>
      <c r="B64" s="22"/>
      <c r="C64" s="22" t="s">
        <v>112</v>
      </c>
      <c r="D64" s="25">
        <v>10178509.48</v>
      </c>
      <c r="E64" s="25">
        <v>10178509.48</v>
      </c>
      <c r="F64" s="25">
        <v>-326768.64</v>
      </c>
      <c r="G64" s="25">
        <v>9851740.84</v>
      </c>
      <c r="H64" s="62">
        <f t="shared" si="1"/>
        <v>96.78962189265455</v>
      </c>
    </row>
    <row r="65" spans="1:8" ht="15" outlineLevel="1">
      <c r="A65" s="21">
        <v>4012</v>
      </c>
      <c r="B65" s="22"/>
      <c r="C65" s="22" t="s">
        <v>113</v>
      </c>
      <c r="D65" s="25">
        <v>90864.15</v>
      </c>
      <c r="E65" s="25">
        <v>90864.15</v>
      </c>
      <c r="F65" s="25">
        <v>538.36</v>
      </c>
      <c r="G65" s="25">
        <v>91402.51</v>
      </c>
      <c r="H65" s="62">
        <f t="shared" si="1"/>
        <v>100.59248889688617</v>
      </c>
    </row>
    <row r="66" spans="1:8" ht="15" outlineLevel="1">
      <c r="A66" s="21">
        <v>4013</v>
      </c>
      <c r="B66" s="22"/>
      <c r="C66" s="22" t="s">
        <v>114</v>
      </c>
      <c r="D66" s="25">
        <v>151432.92</v>
      </c>
      <c r="E66" s="25">
        <v>151432.92</v>
      </c>
      <c r="F66" s="25">
        <v>895.08</v>
      </c>
      <c r="G66" s="25">
        <v>152328</v>
      </c>
      <c r="H66" s="62">
        <f t="shared" si="1"/>
        <v>100.59107359218854</v>
      </c>
    </row>
    <row r="67" spans="1:8" ht="15" outlineLevel="1">
      <c r="A67" s="21">
        <v>4015</v>
      </c>
      <c r="B67" s="22"/>
      <c r="C67" s="22" t="s">
        <v>115</v>
      </c>
      <c r="D67" s="25">
        <v>1918324</v>
      </c>
      <c r="E67" s="25">
        <v>1918324</v>
      </c>
      <c r="F67" s="25">
        <v>-83931.7</v>
      </c>
      <c r="G67" s="25">
        <v>1834392.3</v>
      </c>
      <c r="H67" s="62">
        <f t="shared" si="1"/>
        <v>95.62473805259174</v>
      </c>
    </row>
    <row r="68" spans="1:8" ht="15">
      <c r="A68" s="21">
        <v>402</v>
      </c>
      <c r="B68" s="22"/>
      <c r="C68" s="22" t="s">
        <v>37</v>
      </c>
      <c r="D68" s="23">
        <f>D69+D70+D71+D72+D73+D74+D75+D76+D77+D78</f>
        <v>478611121.25999993</v>
      </c>
      <c r="E68" s="23">
        <f>E69+E70+E71+E72+E73+E74+E75+E76+E77+E78</f>
        <v>478611121.25999993</v>
      </c>
      <c r="F68" s="23">
        <f>F69+F70+F71+F72+F73+F74+F75+F76+F77+F78</f>
        <v>54431144.1</v>
      </c>
      <c r="G68" s="23">
        <f>G69+G70+G71+G72+G73+G74+G75+G76+G77+G78</f>
        <v>533042265.35999995</v>
      </c>
      <c r="H68" s="59">
        <f t="shared" si="1"/>
        <v>111.37272864798955</v>
      </c>
    </row>
    <row r="69" spans="1:8" ht="15" outlineLevel="1">
      <c r="A69" s="21">
        <v>4020</v>
      </c>
      <c r="B69" s="22"/>
      <c r="C69" s="22" t="s">
        <v>116</v>
      </c>
      <c r="D69" s="23">
        <v>83223298.75999999</v>
      </c>
      <c r="E69" s="23">
        <v>83513298.75999999</v>
      </c>
      <c r="F69" s="23">
        <v>36000000</v>
      </c>
      <c r="G69" s="23">
        <v>119513298.75999999</v>
      </c>
      <c r="H69" s="59">
        <f t="shared" si="1"/>
        <v>143.10690696514885</v>
      </c>
    </row>
    <row r="70" spans="1:8" ht="15" outlineLevel="1">
      <c r="A70" s="21">
        <v>4021</v>
      </c>
      <c r="B70" s="22"/>
      <c r="C70" s="22" t="s">
        <v>117</v>
      </c>
      <c r="D70" s="23">
        <v>5980927</v>
      </c>
      <c r="E70" s="23">
        <v>5980927</v>
      </c>
      <c r="F70" s="23">
        <v>0</v>
      </c>
      <c r="G70" s="23">
        <v>5980927</v>
      </c>
      <c r="H70" s="57" t="s">
        <v>148</v>
      </c>
    </row>
    <row r="71" spans="1:8" ht="15" outlineLevel="1">
      <c r="A71" s="21">
        <v>4022</v>
      </c>
      <c r="B71" s="22"/>
      <c r="C71" s="22" t="s">
        <v>118</v>
      </c>
      <c r="D71" s="23">
        <v>44212234.06</v>
      </c>
      <c r="E71" s="23">
        <v>44212234.06</v>
      </c>
      <c r="F71" s="23">
        <v>-1500000</v>
      </c>
      <c r="G71" s="23">
        <v>42712234.06</v>
      </c>
      <c r="H71" s="59">
        <f>IF(E71&lt;&gt;0,G71/E71*100,)</f>
        <v>96.60727390983146</v>
      </c>
    </row>
    <row r="72" spans="1:8" ht="15" outlineLevel="1">
      <c r="A72" s="21">
        <v>4023</v>
      </c>
      <c r="B72" s="22"/>
      <c r="C72" s="22" t="s">
        <v>119</v>
      </c>
      <c r="D72" s="23">
        <v>4832898.94</v>
      </c>
      <c r="E72" s="23">
        <v>4832898.94</v>
      </c>
      <c r="F72" s="23">
        <v>0</v>
      </c>
      <c r="G72" s="23">
        <v>4832898.94</v>
      </c>
      <c r="H72" s="57" t="s">
        <v>148</v>
      </c>
    </row>
    <row r="73" spans="1:8" ht="15" outlineLevel="1">
      <c r="A73" s="21">
        <v>4024</v>
      </c>
      <c r="B73" s="22"/>
      <c r="C73" s="22" t="s">
        <v>120</v>
      </c>
      <c r="D73" s="23">
        <v>4811416.73</v>
      </c>
      <c r="E73" s="23">
        <v>4511416.73</v>
      </c>
      <c r="F73" s="23">
        <v>0</v>
      </c>
      <c r="G73" s="23">
        <v>4511416.73</v>
      </c>
      <c r="H73" s="57" t="s">
        <v>148</v>
      </c>
    </row>
    <row r="74" spans="1:8" ht="15" outlineLevel="1">
      <c r="A74" s="21">
        <v>4025</v>
      </c>
      <c r="B74" s="22"/>
      <c r="C74" s="22" t="s">
        <v>121</v>
      </c>
      <c r="D74" s="23">
        <v>194742164.94</v>
      </c>
      <c r="E74" s="23">
        <v>195042164.94</v>
      </c>
      <c r="F74" s="23">
        <v>31500000</v>
      </c>
      <c r="G74" s="23">
        <v>226542164.94</v>
      </c>
      <c r="H74" s="59">
        <f>IF(E74&lt;&gt;0,G74/E74*100,)</f>
        <v>116.15035395535638</v>
      </c>
    </row>
    <row r="75" spans="1:8" ht="15" outlineLevel="1">
      <c r="A75" s="21">
        <v>4026</v>
      </c>
      <c r="B75" s="22"/>
      <c r="C75" s="22" t="s">
        <v>122</v>
      </c>
      <c r="D75" s="23">
        <v>9576887.69</v>
      </c>
      <c r="E75" s="23">
        <v>9576887.69</v>
      </c>
      <c r="F75" s="23">
        <v>0</v>
      </c>
      <c r="G75" s="23">
        <v>9576887.69</v>
      </c>
      <c r="H75" s="57" t="s">
        <v>148</v>
      </c>
    </row>
    <row r="76" spans="1:8" ht="15" outlineLevel="1">
      <c r="A76" s="21">
        <v>4027</v>
      </c>
      <c r="B76" s="22"/>
      <c r="C76" s="22" t="s">
        <v>123</v>
      </c>
      <c r="D76" s="23">
        <v>200000</v>
      </c>
      <c r="E76" s="23">
        <v>200000</v>
      </c>
      <c r="F76" s="23">
        <v>0</v>
      </c>
      <c r="G76" s="23">
        <v>200000</v>
      </c>
      <c r="H76" s="57" t="s">
        <v>148</v>
      </c>
    </row>
    <row r="77" spans="1:8" ht="15" outlineLevel="1">
      <c r="A77" s="21">
        <v>4028</v>
      </c>
      <c r="B77" s="22"/>
      <c r="C77" s="22" t="s">
        <v>124</v>
      </c>
      <c r="D77" s="23">
        <v>6125853.15</v>
      </c>
      <c r="E77" s="23">
        <v>6125853.15</v>
      </c>
      <c r="F77" s="23">
        <v>-226408.96</v>
      </c>
      <c r="G77" s="23">
        <v>5899444.19</v>
      </c>
      <c r="H77" s="59">
        <f>IF(E77&lt;&gt;0,G77/E77*100,)</f>
        <v>96.30404199291</v>
      </c>
    </row>
    <row r="78" spans="1:8" ht="15" outlineLevel="1">
      <c r="A78" s="21">
        <v>4029</v>
      </c>
      <c r="B78" s="22"/>
      <c r="C78" s="22" t="s">
        <v>125</v>
      </c>
      <c r="D78" s="23">
        <v>124905439.99000001</v>
      </c>
      <c r="E78" s="23">
        <v>124615439.99000001</v>
      </c>
      <c r="F78" s="23">
        <v>-11342446.94</v>
      </c>
      <c r="G78" s="23">
        <v>113272993.05000001</v>
      </c>
      <c r="H78" s="59">
        <f>IF(E78&lt;&gt;0,G78/E78*100,)</f>
        <v>90.89804045075779</v>
      </c>
    </row>
    <row r="79" spans="1:8" ht="15">
      <c r="A79" s="21">
        <v>403</v>
      </c>
      <c r="B79" s="22"/>
      <c r="C79" s="22" t="s">
        <v>38</v>
      </c>
      <c r="D79" s="23">
        <f>D80</f>
        <v>6410400</v>
      </c>
      <c r="E79" s="23">
        <f>E80</f>
        <v>6410400</v>
      </c>
      <c r="F79" s="23">
        <f>F80</f>
        <v>0</v>
      </c>
      <c r="G79" s="23">
        <f>G80</f>
        <v>6410400</v>
      </c>
      <c r="H79" s="57" t="s">
        <v>148</v>
      </c>
    </row>
    <row r="80" spans="1:8" ht="15" outlineLevel="1">
      <c r="A80" s="21">
        <v>4031</v>
      </c>
      <c r="B80" s="22"/>
      <c r="C80" s="22" t="s">
        <v>126</v>
      </c>
      <c r="D80" s="23">
        <v>6410400</v>
      </c>
      <c r="E80" s="23">
        <v>6410400</v>
      </c>
      <c r="F80" s="23">
        <v>0</v>
      </c>
      <c r="G80" s="23">
        <v>6410400</v>
      </c>
      <c r="H80" s="57" t="s">
        <v>148</v>
      </c>
    </row>
    <row r="81" spans="1:8" ht="15">
      <c r="A81" s="21">
        <v>409</v>
      </c>
      <c r="B81" s="22"/>
      <c r="C81" s="22" t="s">
        <v>39</v>
      </c>
      <c r="D81" s="25">
        <f>D82+D83</f>
        <v>18496180</v>
      </c>
      <c r="E81" s="25">
        <f>E82+E83</f>
        <v>18496180</v>
      </c>
      <c r="F81" s="25">
        <f>F82+F83</f>
        <v>-728794</v>
      </c>
      <c r="G81" s="25">
        <f>G82+G83</f>
        <v>17767386</v>
      </c>
      <c r="H81" s="62">
        <f>IF(E81&lt;&gt;0,G81/E81*100,)</f>
        <v>96.05975936652865</v>
      </c>
    </row>
    <row r="82" spans="1:8" ht="15" outlineLevel="1">
      <c r="A82" s="21">
        <v>4090</v>
      </c>
      <c r="B82" s="22"/>
      <c r="C82" s="22" t="s">
        <v>127</v>
      </c>
      <c r="D82" s="25">
        <v>3367398</v>
      </c>
      <c r="E82" s="25">
        <v>3367398</v>
      </c>
      <c r="F82" s="25">
        <v>0</v>
      </c>
      <c r="G82" s="25">
        <v>3367398</v>
      </c>
      <c r="H82" s="63" t="s">
        <v>148</v>
      </c>
    </row>
    <row r="83" spans="1:8" ht="15" outlineLevel="1">
      <c r="A83" s="21">
        <v>4091</v>
      </c>
      <c r="B83" s="22"/>
      <c r="C83" s="22" t="s">
        <v>128</v>
      </c>
      <c r="D83" s="25">
        <v>15128782</v>
      </c>
      <c r="E83" s="25">
        <v>15128782</v>
      </c>
      <c r="F83" s="25">
        <v>-728794</v>
      </c>
      <c r="G83" s="25">
        <v>14399988</v>
      </c>
      <c r="H83" s="62">
        <f>IF(E83&lt;&gt;0,G83/E83*100,)</f>
        <v>95.18273182864291</v>
      </c>
    </row>
    <row r="84" spans="1:8" ht="15.75">
      <c r="A84" s="40">
        <v>41</v>
      </c>
      <c r="B84" s="41"/>
      <c r="C84" s="41" t="s">
        <v>40</v>
      </c>
      <c r="D84" s="42">
        <f>+D85+D87+D90+D92</f>
        <v>726034745.65</v>
      </c>
      <c r="E84" s="42">
        <f>+E85+E87+E90+E92</f>
        <v>726034745.65</v>
      </c>
      <c r="F84" s="42">
        <f>+F85+F87+F90+F92</f>
        <v>10753287.45</v>
      </c>
      <c r="G84" s="42">
        <f>+G85+G87+G90+G92</f>
        <v>736788033.1</v>
      </c>
      <c r="H84" s="58">
        <f>IF(E84&lt;&gt;0,G84/E84*100,)</f>
        <v>101.48109818633719</v>
      </c>
    </row>
    <row r="85" spans="1:8" ht="15">
      <c r="A85" s="21">
        <v>410</v>
      </c>
      <c r="B85" s="22"/>
      <c r="C85" s="22" t="s">
        <v>41</v>
      </c>
      <c r="D85" s="23">
        <f>D86</f>
        <v>16927956</v>
      </c>
      <c r="E85" s="23">
        <f>E86</f>
        <v>16927956</v>
      </c>
      <c r="F85" s="23">
        <f>F86</f>
        <v>0</v>
      </c>
      <c r="G85" s="23">
        <f>G86</f>
        <v>16927956</v>
      </c>
      <c r="H85" s="57" t="s">
        <v>148</v>
      </c>
    </row>
    <row r="86" spans="1:8" ht="15" outlineLevel="1">
      <c r="A86" s="21">
        <v>4102</v>
      </c>
      <c r="B86" s="22"/>
      <c r="C86" s="22" t="s">
        <v>129</v>
      </c>
      <c r="D86" s="23">
        <v>16927956</v>
      </c>
      <c r="E86" s="23">
        <v>16927956</v>
      </c>
      <c r="F86" s="23">
        <v>0</v>
      </c>
      <c r="G86" s="23">
        <v>16927956</v>
      </c>
      <c r="H86" s="57" t="s">
        <v>148</v>
      </c>
    </row>
    <row r="87" spans="1:8" ht="15">
      <c r="A87" s="21">
        <v>411</v>
      </c>
      <c r="B87" s="22"/>
      <c r="C87" s="22" t="s">
        <v>42</v>
      </c>
      <c r="D87" s="23">
        <f>D88+D89</f>
        <v>142149145.76999998</v>
      </c>
      <c r="E87" s="23">
        <f>E88+E89</f>
        <v>142149145.76999998</v>
      </c>
      <c r="F87" s="23">
        <f>F88+F89</f>
        <v>9504081.45</v>
      </c>
      <c r="G87" s="23">
        <f>G88+G89</f>
        <v>151653227.22</v>
      </c>
      <c r="H87" s="59">
        <f>IF(E87&lt;&gt;0,G87/E87*100,)</f>
        <v>106.68599265828709</v>
      </c>
    </row>
    <row r="88" spans="1:8" ht="15" outlineLevel="1">
      <c r="A88" s="21">
        <v>4113</v>
      </c>
      <c r="B88" s="22"/>
      <c r="C88" s="22" t="s">
        <v>130</v>
      </c>
      <c r="D88" s="23">
        <v>659399</v>
      </c>
      <c r="E88" s="23">
        <v>659399</v>
      </c>
      <c r="F88" s="23">
        <v>0</v>
      </c>
      <c r="G88" s="23">
        <v>659399</v>
      </c>
      <c r="H88" s="57" t="s">
        <v>148</v>
      </c>
    </row>
    <row r="89" spans="1:8" ht="15" outlineLevel="1">
      <c r="A89" s="21">
        <v>4119</v>
      </c>
      <c r="B89" s="22"/>
      <c r="C89" s="22" t="s">
        <v>131</v>
      </c>
      <c r="D89" s="23">
        <v>141489746.76999998</v>
      </c>
      <c r="E89" s="23">
        <v>141489746.76999998</v>
      </c>
      <c r="F89" s="23">
        <v>9504081.45</v>
      </c>
      <c r="G89" s="23">
        <v>150993828.22</v>
      </c>
      <c r="H89" s="59">
        <f>IF(E89&lt;&gt;0,G89/E89*100,)</f>
        <v>106.71715206717379</v>
      </c>
    </row>
    <row r="90" spans="1:8" ht="15">
      <c r="A90" s="21">
        <v>412</v>
      </c>
      <c r="B90" s="22"/>
      <c r="C90" s="22" t="s">
        <v>43</v>
      </c>
      <c r="D90" s="23">
        <f>D91</f>
        <v>89831772.68</v>
      </c>
      <c r="E90" s="23">
        <f>E91</f>
        <v>89831772.68</v>
      </c>
      <c r="F90" s="23">
        <f>F91</f>
        <v>2749206</v>
      </c>
      <c r="G90" s="23">
        <f>G91</f>
        <v>92580978.68</v>
      </c>
      <c r="H90" s="59">
        <f>IF(E90&lt;&gt;0,G90/E90*100,)</f>
        <v>103.06039379829815</v>
      </c>
    </row>
    <row r="91" spans="1:8" ht="15" outlineLevel="1">
      <c r="A91" s="21">
        <v>4120</v>
      </c>
      <c r="B91" s="22"/>
      <c r="C91" s="22" t="s">
        <v>132</v>
      </c>
      <c r="D91" s="23">
        <v>89831772.68</v>
      </c>
      <c r="E91" s="23">
        <v>89831772.68</v>
      </c>
      <c r="F91" s="23">
        <v>2749206</v>
      </c>
      <c r="G91" s="23">
        <v>92580978.68</v>
      </c>
      <c r="H91" s="59">
        <f>IF(E91&lt;&gt;0,G91/E91*100,)</f>
        <v>103.06039379829815</v>
      </c>
    </row>
    <row r="92" spans="1:8" ht="15">
      <c r="A92" s="21">
        <v>413</v>
      </c>
      <c r="B92" s="22"/>
      <c r="C92" s="22" t="s">
        <v>44</v>
      </c>
      <c r="D92" s="23">
        <f>D93+D94+D95+D96</f>
        <v>477125871.2</v>
      </c>
      <c r="E92" s="23">
        <f>E93+E94+E95+E96</f>
        <v>477125871.2</v>
      </c>
      <c r="F92" s="23">
        <f>F93+F94+F95+F96</f>
        <v>-1500000</v>
      </c>
      <c r="G92" s="23">
        <f>G93+G94+G95+G96</f>
        <v>475625871.2</v>
      </c>
      <c r="H92" s="59">
        <f>IF(E92&lt;&gt;0,G92/E92*100,)</f>
        <v>99.68561755072568</v>
      </c>
    </row>
    <row r="93" spans="1:8" ht="15" outlineLevel="1">
      <c r="A93" s="21">
        <v>4130</v>
      </c>
      <c r="B93" s="22"/>
      <c r="C93" s="22" t="s">
        <v>133</v>
      </c>
      <c r="D93" s="23">
        <v>30583223</v>
      </c>
      <c r="E93" s="23">
        <v>30583223</v>
      </c>
      <c r="F93" s="23">
        <v>0</v>
      </c>
      <c r="G93" s="23">
        <v>30583223</v>
      </c>
      <c r="H93" s="57" t="s">
        <v>148</v>
      </c>
    </row>
    <row r="94" spans="1:8" ht="15" outlineLevel="1">
      <c r="A94" s="21">
        <v>4131</v>
      </c>
      <c r="B94" s="22"/>
      <c r="C94" s="22" t="s">
        <v>134</v>
      </c>
      <c r="D94" s="23">
        <v>24552000</v>
      </c>
      <c r="E94" s="23">
        <v>24552000</v>
      </c>
      <c r="F94" s="23">
        <v>0</v>
      </c>
      <c r="G94" s="23">
        <v>24552000</v>
      </c>
      <c r="H94" s="57" t="s">
        <v>148</v>
      </c>
    </row>
    <row r="95" spans="1:8" ht="15" outlineLevel="1">
      <c r="A95" s="21">
        <v>4132</v>
      </c>
      <c r="B95" s="22"/>
      <c r="C95" s="22" t="s">
        <v>135</v>
      </c>
      <c r="D95" s="23">
        <v>3191674</v>
      </c>
      <c r="E95" s="23">
        <v>3191674</v>
      </c>
      <c r="F95" s="23">
        <v>0</v>
      </c>
      <c r="G95" s="23">
        <v>3191674</v>
      </c>
      <c r="H95" s="57" t="s">
        <v>148</v>
      </c>
    </row>
    <row r="96" spans="1:8" ht="15" outlineLevel="1">
      <c r="A96" s="21">
        <v>4133</v>
      </c>
      <c r="B96" s="22"/>
      <c r="C96" s="22" t="s">
        <v>136</v>
      </c>
      <c r="D96" s="23">
        <v>418798974.2</v>
      </c>
      <c r="E96" s="23">
        <v>418798974.2</v>
      </c>
      <c r="F96" s="23">
        <v>-1500000</v>
      </c>
      <c r="G96" s="23">
        <v>417298974.2</v>
      </c>
      <c r="H96" s="59">
        <f>IF(E96&lt;&gt;0,G96/E96*100,)</f>
        <v>99.6418329336013</v>
      </c>
    </row>
    <row r="97" spans="1:8" ht="15.75">
      <c r="A97" s="40">
        <v>42</v>
      </c>
      <c r="B97" s="41" t="s">
        <v>45</v>
      </c>
      <c r="C97" s="41" t="s">
        <v>46</v>
      </c>
      <c r="D97" s="42">
        <f>+D98</f>
        <v>1961668469</v>
      </c>
      <c r="E97" s="42">
        <f>+E98</f>
        <v>1961668469</v>
      </c>
      <c r="F97" s="42">
        <f>+F98</f>
        <v>-203024743.37</v>
      </c>
      <c r="G97" s="42">
        <f>+G98</f>
        <v>1758643725.63</v>
      </c>
      <c r="H97" s="58">
        <f>IF(E97&lt;&gt;0,G97/E97*100,)</f>
        <v>89.65040491916069</v>
      </c>
    </row>
    <row r="98" spans="1:8" ht="15">
      <c r="A98" s="21">
        <v>420</v>
      </c>
      <c r="B98" s="22"/>
      <c r="C98" s="22" t="s">
        <v>47</v>
      </c>
      <c r="D98" s="23">
        <f>D99+D100+D101+D102+D103+D104+D105</f>
        <v>1961668469</v>
      </c>
      <c r="E98" s="23">
        <f>E99+E100+E101+E102+E103+E104+E105</f>
        <v>1961668469</v>
      </c>
      <c r="F98" s="23">
        <f>F99+F100+F101+F102+F103+F104+F105</f>
        <v>-203024743.37</v>
      </c>
      <c r="G98" s="23">
        <f>G99+G100+G101+G102+G103+G104+G105</f>
        <v>1758643725.63</v>
      </c>
      <c r="H98" s="59">
        <f>IF(E98&lt;&gt;0,G98/E98*100,)</f>
        <v>89.65040491916069</v>
      </c>
    </row>
    <row r="99" spans="1:8" ht="15" outlineLevel="1">
      <c r="A99" s="21">
        <v>4201</v>
      </c>
      <c r="B99" s="22"/>
      <c r="C99" s="22" t="s">
        <v>137</v>
      </c>
      <c r="D99" s="23">
        <v>1000000</v>
      </c>
      <c r="E99" s="23">
        <v>1000000</v>
      </c>
      <c r="F99" s="23">
        <v>0</v>
      </c>
      <c r="G99" s="23">
        <v>1000000</v>
      </c>
      <c r="H99" s="57" t="s">
        <v>148</v>
      </c>
    </row>
    <row r="100" spans="1:8" ht="15" outlineLevel="1">
      <c r="A100" s="21">
        <v>4202</v>
      </c>
      <c r="B100" s="22"/>
      <c r="C100" s="22" t="s">
        <v>138</v>
      </c>
      <c r="D100" s="23">
        <v>41627777</v>
      </c>
      <c r="E100" s="23">
        <v>41127777</v>
      </c>
      <c r="F100" s="23">
        <v>500000</v>
      </c>
      <c r="G100" s="23">
        <v>41627777</v>
      </c>
      <c r="H100" s="59">
        <f>IF(E100&lt;&gt;0,G100/E100*100,)</f>
        <v>101.21572337838731</v>
      </c>
    </row>
    <row r="101" spans="1:8" ht="15" outlineLevel="1">
      <c r="A101" s="21">
        <v>4203</v>
      </c>
      <c r="B101" s="22"/>
      <c r="C101" s="22" t="s">
        <v>139</v>
      </c>
      <c r="D101" s="23">
        <v>1023000</v>
      </c>
      <c r="E101" s="23">
        <v>1023000</v>
      </c>
      <c r="F101" s="23">
        <v>0</v>
      </c>
      <c r="G101" s="23">
        <v>1023000</v>
      </c>
      <c r="H101" s="57" t="s">
        <v>148</v>
      </c>
    </row>
    <row r="102" spans="1:8" ht="15" outlineLevel="1">
      <c r="A102" s="21">
        <v>4204</v>
      </c>
      <c r="B102" s="22"/>
      <c r="C102" s="22" t="s">
        <v>140</v>
      </c>
      <c r="D102" s="23">
        <v>1081000000</v>
      </c>
      <c r="E102" s="23">
        <v>1090100000</v>
      </c>
      <c r="F102" s="23">
        <v>-230000000</v>
      </c>
      <c r="G102" s="23">
        <v>860100000</v>
      </c>
      <c r="H102" s="59">
        <f>IF(E102&lt;&gt;0,G102/E102*100,)</f>
        <v>78.90101825520594</v>
      </c>
    </row>
    <row r="103" spans="1:8" ht="15" outlineLevel="1">
      <c r="A103" s="21">
        <v>4205</v>
      </c>
      <c r="B103" s="22"/>
      <c r="C103" s="22" t="s">
        <v>141</v>
      </c>
      <c r="D103" s="23">
        <v>588070514</v>
      </c>
      <c r="E103" s="23">
        <v>586070514</v>
      </c>
      <c r="F103" s="23">
        <v>-25000000</v>
      </c>
      <c r="G103" s="23">
        <v>561070514</v>
      </c>
      <c r="H103" s="59">
        <f>IF(E103&lt;&gt;0,G103/E103*100,)</f>
        <v>95.73430169189506</v>
      </c>
    </row>
    <row r="104" spans="1:8" ht="15" outlineLevel="1">
      <c r="A104" s="21">
        <v>4206</v>
      </c>
      <c r="B104" s="22"/>
      <c r="C104" s="22" t="s">
        <v>142</v>
      </c>
      <c r="D104" s="23">
        <v>105626536</v>
      </c>
      <c r="E104" s="23">
        <v>99026536</v>
      </c>
      <c r="F104" s="23">
        <v>41475256.629999995</v>
      </c>
      <c r="G104" s="23">
        <v>140501792.63</v>
      </c>
      <c r="H104" s="59">
        <f>IF(E104&lt;&gt;0,G104/E104*100,)</f>
        <v>141.8829722873473</v>
      </c>
    </row>
    <row r="105" spans="1:8" ht="15" outlineLevel="1">
      <c r="A105" s="21">
        <v>4208</v>
      </c>
      <c r="B105" s="22"/>
      <c r="C105" s="22" t="s">
        <v>143</v>
      </c>
      <c r="D105" s="23">
        <v>143320642</v>
      </c>
      <c r="E105" s="23">
        <v>143320642</v>
      </c>
      <c r="F105" s="23">
        <v>10000000</v>
      </c>
      <c r="G105" s="23">
        <v>153320642</v>
      </c>
      <c r="H105" s="59">
        <f>IF(E105&lt;&gt;0,G105/E105*100,)</f>
        <v>106.97736199088475</v>
      </c>
    </row>
    <row r="106" spans="1:8" ht="15.75">
      <c r="A106" s="40">
        <v>43</v>
      </c>
      <c r="B106" s="41"/>
      <c r="C106" s="41" t="s">
        <v>48</v>
      </c>
      <c r="D106" s="42">
        <f>D107+D108+D111</f>
        <v>36294249</v>
      </c>
      <c r="E106" s="42">
        <f>E107+E108+E111</f>
        <v>36294249</v>
      </c>
      <c r="F106" s="42">
        <f>F107+F108+F111</f>
        <v>40000000</v>
      </c>
      <c r="G106" s="42">
        <f>G107+G108+G111</f>
        <v>76294249</v>
      </c>
      <c r="H106" s="58">
        <f>IF(E106&lt;&gt;0,G106/E106*100,)</f>
        <v>210.21029805576083</v>
      </c>
    </row>
    <row r="107" spans="1:8" ht="15">
      <c r="A107" s="21">
        <v>430</v>
      </c>
      <c r="B107" s="22"/>
      <c r="C107" s="22" t="s">
        <v>49</v>
      </c>
      <c r="D107" s="23"/>
      <c r="E107" s="23"/>
      <c r="F107" s="23"/>
      <c r="G107" s="23"/>
      <c r="H107" s="57" t="s">
        <v>148</v>
      </c>
    </row>
    <row r="108" spans="1:8" ht="30">
      <c r="A108" s="21">
        <v>431</v>
      </c>
      <c r="B108" s="22"/>
      <c r="C108" s="26" t="s">
        <v>77</v>
      </c>
      <c r="D108" s="23">
        <f>D109+D110</f>
        <v>11290647</v>
      </c>
      <c r="E108" s="23">
        <f>E109+E110</f>
        <v>11290647</v>
      </c>
      <c r="F108" s="23">
        <f>F109+F110</f>
        <v>40000000</v>
      </c>
      <c r="G108" s="23">
        <f>G109+G110</f>
        <v>51290647</v>
      </c>
      <c r="H108" s="59">
        <f>IF(E108&lt;&gt;0,G108/E108*100,)</f>
        <v>454.2755344312863</v>
      </c>
    </row>
    <row r="109" spans="1:8" ht="30" outlineLevel="1">
      <c r="A109" s="21">
        <v>4310</v>
      </c>
      <c r="B109" s="22"/>
      <c r="C109" s="26" t="s">
        <v>144</v>
      </c>
      <c r="D109" s="23">
        <v>11290647</v>
      </c>
      <c r="E109" s="23">
        <v>11290647</v>
      </c>
      <c r="F109" s="23">
        <v>0</v>
      </c>
      <c r="G109" s="23">
        <v>11290647</v>
      </c>
      <c r="H109" s="57" t="s">
        <v>148</v>
      </c>
    </row>
    <row r="110" spans="1:8" ht="30" outlineLevel="1">
      <c r="A110" s="21">
        <v>4311</v>
      </c>
      <c r="B110" s="22"/>
      <c r="C110" s="26" t="s">
        <v>145</v>
      </c>
      <c r="D110" s="23">
        <v>0</v>
      </c>
      <c r="E110" s="23">
        <v>0</v>
      </c>
      <c r="F110" s="23">
        <v>40000000</v>
      </c>
      <c r="G110" s="23">
        <v>40000000</v>
      </c>
      <c r="H110" s="59">
        <f>IF(E110&lt;&gt;0,G110/E110*100,)</f>
        <v>0</v>
      </c>
    </row>
    <row r="111" spans="1:8" ht="15" customHeight="1">
      <c r="A111" s="21">
        <v>432</v>
      </c>
      <c r="B111" s="22"/>
      <c r="C111" s="26" t="s">
        <v>78</v>
      </c>
      <c r="D111" s="23">
        <f>D112</f>
        <v>25003602</v>
      </c>
      <c r="E111" s="23">
        <f>E112</f>
        <v>25003602</v>
      </c>
      <c r="F111" s="23">
        <f>F112</f>
        <v>0</v>
      </c>
      <c r="G111" s="23">
        <f>G112</f>
        <v>25003602</v>
      </c>
      <c r="H111" s="57" t="s">
        <v>148</v>
      </c>
    </row>
    <row r="112" spans="1:8" ht="15" customHeight="1" outlineLevel="1">
      <c r="A112" s="21">
        <v>4323</v>
      </c>
      <c r="B112" s="22"/>
      <c r="C112" s="26" t="s">
        <v>146</v>
      </c>
      <c r="D112" s="23">
        <v>25003602</v>
      </c>
      <c r="E112" s="23">
        <v>25003602</v>
      </c>
      <c r="F112" s="23">
        <v>0</v>
      </c>
      <c r="G112" s="23">
        <v>25003602</v>
      </c>
      <c r="H112" s="57" t="s">
        <v>148</v>
      </c>
    </row>
    <row r="113" spans="1:8" ht="54">
      <c r="A113" s="16"/>
      <c r="B113" s="44" t="s">
        <v>2</v>
      </c>
      <c r="C113" s="30" t="s">
        <v>76</v>
      </c>
      <c r="D113" s="43">
        <f>+D8-D53</f>
        <v>-379307160.8000002</v>
      </c>
      <c r="E113" s="43">
        <f>+E8-E53</f>
        <v>-379307160.8000002</v>
      </c>
      <c r="F113" s="43">
        <f>+F8-F53</f>
        <v>-44254510.24000001</v>
      </c>
      <c r="G113" s="43">
        <f>+G8-G53</f>
        <v>-423561671.04000044</v>
      </c>
      <c r="H113" s="61">
        <f>IF(E113&lt;&gt;0,G113/E113*100,)</f>
        <v>111.6671960915957</v>
      </c>
    </row>
    <row r="114" spans="1:8" ht="20.25">
      <c r="A114" s="2" t="s">
        <v>50</v>
      </c>
      <c r="B114" s="3"/>
      <c r="C114" s="3"/>
      <c r="D114" s="14"/>
      <c r="E114" s="14"/>
      <c r="F114" s="14"/>
      <c r="G114" s="14"/>
      <c r="H114" s="64" t="s">
        <v>148</v>
      </c>
    </row>
    <row r="115" spans="1:8" ht="36">
      <c r="A115" s="40">
        <v>75</v>
      </c>
      <c r="B115" s="45" t="s">
        <v>3</v>
      </c>
      <c r="C115" s="46" t="s">
        <v>51</v>
      </c>
      <c r="D115" s="42">
        <f>+D116+D117</f>
        <v>0</v>
      </c>
      <c r="E115" s="42">
        <f>+E116+E117</f>
        <v>0</v>
      </c>
      <c r="F115" s="42">
        <f>+F116+F117</f>
        <v>0</v>
      </c>
      <c r="G115" s="42">
        <f>+G116+G117</f>
        <v>0</v>
      </c>
      <c r="H115" s="56" t="s">
        <v>148</v>
      </c>
    </row>
    <row r="116" spans="1:8" ht="15">
      <c r="A116" s="21">
        <v>750</v>
      </c>
      <c r="B116" s="22"/>
      <c r="C116" s="22" t="s">
        <v>52</v>
      </c>
      <c r="D116" s="23"/>
      <c r="E116" s="23"/>
      <c r="F116" s="23"/>
      <c r="G116" s="23"/>
      <c r="H116" s="57" t="s">
        <v>148</v>
      </c>
    </row>
    <row r="117" spans="1:8" ht="15">
      <c r="A117" s="21">
        <v>751</v>
      </c>
      <c r="B117" s="22"/>
      <c r="C117" s="22" t="s">
        <v>53</v>
      </c>
      <c r="D117" s="23"/>
      <c r="E117" s="23"/>
      <c r="F117" s="23"/>
      <c r="G117" s="23"/>
      <c r="H117" s="57" t="s">
        <v>148</v>
      </c>
    </row>
    <row r="118" spans="1:8" ht="36">
      <c r="A118" s="47" t="s">
        <v>54</v>
      </c>
      <c r="B118" s="45" t="s">
        <v>55</v>
      </c>
      <c r="C118" s="46" t="s">
        <v>56</v>
      </c>
      <c r="D118" s="42">
        <f>+D119+D120</f>
        <v>0</v>
      </c>
      <c r="E118" s="42">
        <f>+E119+E120</f>
        <v>0</v>
      </c>
      <c r="F118" s="42">
        <f>+F119+F120</f>
        <v>0</v>
      </c>
      <c r="G118" s="42">
        <f>+G119+G120</f>
        <v>0</v>
      </c>
      <c r="H118" s="56" t="s">
        <v>148</v>
      </c>
    </row>
    <row r="119" spans="1:8" ht="15">
      <c r="A119" s="21">
        <v>440</v>
      </c>
      <c r="B119" s="22"/>
      <c r="C119" s="22" t="s">
        <v>57</v>
      </c>
      <c r="D119" s="23"/>
      <c r="E119" s="23"/>
      <c r="F119" s="23"/>
      <c r="G119" s="23"/>
      <c r="H119" s="57" t="s">
        <v>148</v>
      </c>
    </row>
    <row r="120" spans="1:8" ht="15">
      <c r="A120" s="21">
        <v>441</v>
      </c>
      <c r="B120" s="22"/>
      <c r="C120" s="22" t="s">
        <v>58</v>
      </c>
      <c r="D120" s="23"/>
      <c r="E120" s="23"/>
      <c r="F120" s="23"/>
      <c r="G120" s="23"/>
      <c r="H120" s="57" t="s">
        <v>148</v>
      </c>
    </row>
    <row r="121" spans="1:8" ht="54">
      <c r="A121" s="16" t="s">
        <v>17</v>
      </c>
      <c r="B121" s="44" t="s">
        <v>59</v>
      </c>
      <c r="C121" s="30" t="s">
        <v>60</v>
      </c>
      <c r="D121" s="43">
        <f>+D115-D118</f>
        <v>0</v>
      </c>
      <c r="E121" s="43">
        <f>+E115-E118</f>
        <v>0</v>
      </c>
      <c r="F121" s="43">
        <f>+F115-F118</f>
        <v>0</v>
      </c>
      <c r="G121" s="43">
        <f>+G115-G118</f>
        <v>0</v>
      </c>
      <c r="H121" s="65" t="s">
        <v>148</v>
      </c>
    </row>
    <row r="122" spans="1:8" ht="72">
      <c r="A122" s="16" t="s">
        <v>17</v>
      </c>
      <c r="B122" s="44" t="s">
        <v>61</v>
      </c>
      <c r="C122" s="30" t="s">
        <v>62</v>
      </c>
      <c r="D122" s="43">
        <f>+D113+D121</f>
        <v>-379307160.8000002</v>
      </c>
      <c r="E122" s="43">
        <f>+E113+E121</f>
        <v>-379307160.8000002</v>
      </c>
      <c r="F122" s="43">
        <f>+F113+F121</f>
        <v>-44254510.24000001</v>
      </c>
      <c r="G122" s="43">
        <f>+G113+G121</f>
        <v>-423561671.04000044</v>
      </c>
      <c r="H122" s="61">
        <f>IF(E122&lt;&gt;0,G122/E122*100,)</f>
        <v>111.6671960915957</v>
      </c>
    </row>
    <row r="123" spans="1:8" ht="20.25">
      <c r="A123" s="2" t="s">
        <v>63</v>
      </c>
      <c r="B123" s="3"/>
      <c r="C123" s="3"/>
      <c r="D123" s="14"/>
      <c r="E123" s="14"/>
      <c r="F123" s="14"/>
      <c r="G123" s="14"/>
      <c r="H123" s="64" t="s">
        <v>148</v>
      </c>
    </row>
    <row r="124" spans="1:8" ht="18">
      <c r="A124" s="48">
        <v>50</v>
      </c>
      <c r="B124" s="49" t="s">
        <v>64</v>
      </c>
      <c r="C124" s="49" t="s">
        <v>65</v>
      </c>
      <c r="D124" s="42">
        <f>+D125</f>
        <v>480000000</v>
      </c>
      <c r="E124" s="42">
        <f>+E125</f>
        <v>480000000</v>
      </c>
      <c r="F124" s="42">
        <f>+F125</f>
        <v>0</v>
      </c>
      <c r="G124" s="42">
        <f>+G125</f>
        <v>480000000</v>
      </c>
      <c r="H124" s="56" t="s">
        <v>148</v>
      </c>
    </row>
    <row r="125" spans="1:8" ht="15">
      <c r="A125" s="21">
        <v>500</v>
      </c>
      <c r="B125" s="22"/>
      <c r="C125" s="22" t="s">
        <v>66</v>
      </c>
      <c r="D125" s="23">
        <f>D126</f>
        <v>480000000</v>
      </c>
      <c r="E125" s="23">
        <f>E126</f>
        <v>480000000</v>
      </c>
      <c r="F125" s="23">
        <f>F126</f>
        <v>0</v>
      </c>
      <c r="G125" s="23">
        <f>G126</f>
        <v>480000000</v>
      </c>
      <c r="H125" s="57" t="s">
        <v>148</v>
      </c>
    </row>
    <row r="126" spans="1:8" ht="15" outlineLevel="1">
      <c r="A126" s="21">
        <v>5001</v>
      </c>
      <c r="B126" s="22"/>
      <c r="C126" s="22" t="s">
        <v>85</v>
      </c>
      <c r="D126" s="23">
        <v>480000000</v>
      </c>
      <c r="E126" s="23">
        <v>480000000</v>
      </c>
      <c r="F126" s="23">
        <v>0</v>
      </c>
      <c r="G126" s="23">
        <v>480000000</v>
      </c>
      <c r="H126" s="57" t="s">
        <v>148</v>
      </c>
    </row>
    <row r="127" spans="1:8" ht="18">
      <c r="A127" s="48">
        <v>55</v>
      </c>
      <c r="B127" s="45" t="s">
        <v>67</v>
      </c>
      <c r="C127" s="49" t="s">
        <v>68</v>
      </c>
      <c r="D127" s="42">
        <f>+D128</f>
        <v>151000000</v>
      </c>
      <c r="E127" s="42">
        <f>+E128</f>
        <v>151000000</v>
      </c>
      <c r="F127" s="42">
        <f>+F128</f>
        <v>0</v>
      </c>
      <c r="G127" s="42">
        <f>+G128</f>
        <v>151000000</v>
      </c>
      <c r="H127" s="56" t="s">
        <v>148</v>
      </c>
    </row>
    <row r="128" spans="1:8" ht="15">
      <c r="A128" s="21">
        <v>550</v>
      </c>
      <c r="B128" s="22"/>
      <c r="C128" s="22" t="s">
        <v>69</v>
      </c>
      <c r="D128" s="23">
        <f>D129</f>
        <v>151000000</v>
      </c>
      <c r="E128" s="23">
        <f>E129</f>
        <v>151000000</v>
      </c>
      <c r="F128" s="23">
        <f>F129</f>
        <v>0</v>
      </c>
      <c r="G128" s="23">
        <f>G129</f>
        <v>151000000</v>
      </c>
      <c r="H128" s="57" t="s">
        <v>148</v>
      </c>
    </row>
    <row r="129" spans="1:8" ht="15" outlineLevel="1">
      <c r="A129" s="21">
        <v>5501</v>
      </c>
      <c r="B129" s="22"/>
      <c r="C129" s="22" t="s">
        <v>147</v>
      </c>
      <c r="D129" s="23">
        <v>151000000</v>
      </c>
      <c r="E129" s="23">
        <v>151000000</v>
      </c>
      <c r="F129" s="23">
        <v>0</v>
      </c>
      <c r="G129" s="23">
        <v>151000000</v>
      </c>
      <c r="H129" s="57" t="s">
        <v>148</v>
      </c>
    </row>
    <row r="130" spans="1:8" ht="18">
      <c r="A130" s="16" t="s">
        <v>17</v>
      </c>
      <c r="B130" s="44" t="s">
        <v>70</v>
      </c>
      <c r="C130" s="27" t="s">
        <v>71</v>
      </c>
      <c r="D130" s="43">
        <f>+D124-D127</f>
        <v>329000000</v>
      </c>
      <c r="E130" s="43">
        <f>+E124-E127</f>
        <v>329000000</v>
      </c>
      <c r="F130" s="43">
        <f>+F124-F127</f>
        <v>0</v>
      </c>
      <c r="G130" s="43">
        <f>+G124-G127</f>
        <v>329000000</v>
      </c>
      <c r="H130" s="65" t="s">
        <v>148</v>
      </c>
    </row>
    <row r="131" spans="1:8" ht="54">
      <c r="A131" s="16" t="s">
        <v>17</v>
      </c>
      <c r="B131" s="44" t="s">
        <v>72</v>
      </c>
      <c r="C131" s="30" t="s">
        <v>73</v>
      </c>
      <c r="D131" s="50">
        <f>+D113+D121+D130</f>
        <v>-50307160.80000019</v>
      </c>
      <c r="E131" s="50">
        <f>+E113+E121+E130</f>
        <v>-50307160.80000019</v>
      </c>
      <c r="F131" s="50">
        <f>+F113+F121+F130</f>
        <v>-44254510.24000001</v>
      </c>
      <c r="G131" s="50">
        <f>+G113+G121+G130</f>
        <v>-94561671.04000044</v>
      </c>
      <c r="H131" s="66">
        <f>IF(E131&lt;&gt;0,G131/E131*100,)</f>
        <v>187.96861030567257</v>
      </c>
    </row>
    <row r="132" spans="1:8" ht="31.5">
      <c r="A132" s="16"/>
      <c r="B132" s="20"/>
      <c r="C132" s="31" t="s">
        <v>74</v>
      </c>
      <c r="D132" s="51"/>
      <c r="E132" s="51"/>
      <c r="F132" s="51"/>
      <c r="G132" s="51">
        <v>95551677</v>
      </c>
      <c r="H132" s="67" t="s">
        <v>148</v>
      </c>
    </row>
    <row r="133" spans="1:8" ht="32.25" thickBot="1">
      <c r="A133" s="32"/>
      <c r="B133" s="33"/>
      <c r="C133" s="34" t="s">
        <v>75</v>
      </c>
      <c r="D133" s="52"/>
      <c r="E133" s="52"/>
      <c r="F133" s="52"/>
      <c r="G133" s="52"/>
      <c r="H133" s="68" t="s">
        <v>148</v>
      </c>
    </row>
    <row r="134" spans="1:8" ht="15">
      <c r="A134" s="36"/>
      <c r="B134" s="37"/>
      <c r="C134" s="38"/>
      <c r="D134" s="29"/>
      <c r="E134" s="29"/>
      <c r="F134" s="29"/>
      <c r="G134" s="29"/>
      <c r="H134" s="69" t="s">
        <v>148</v>
      </c>
    </row>
    <row r="135" spans="1:8" ht="12.75">
      <c r="A135" s="35"/>
      <c r="B135" s="35"/>
      <c r="C135" s="35"/>
      <c r="D135" s="35"/>
      <c r="E135" s="35"/>
      <c r="F135" s="35"/>
      <c r="G135" s="35"/>
      <c r="H135" s="70" t="s">
        <v>148</v>
      </c>
    </row>
    <row r="136" spans="1:8" ht="15">
      <c r="A136" s="35"/>
      <c r="B136" s="35"/>
      <c r="C136" s="35" t="s">
        <v>154</v>
      </c>
      <c r="D136" s="53"/>
      <c r="E136" s="53"/>
      <c r="F136" s="53" t="s">
        <v>152</v>
      </c>
      <c r="G136" s="53"/>
      <c r="H136" s="71" t="s">
        <v>148</v>
      </c>
    </row>
    <row r="137" spans="1:8" ht="15">
      <c r="A137" s="35"/>
      <c r="B137" s="35"/>
      <c r="C137" s="54"/>
      <c r="D137" s="35"/>
      <c r="E137" s="35"/>
      <c r="F137" s="77" t="s">
        <v>153</v>
      </c>
      <c r="G137" s="35"/>
      <c r="H137" s="70" t="s">
        <v>148</v>
      </c>
    </row>
    <row r="138" spans="1:8" ht="15">
      <c r="A138" s="39"/>
      <c r="B138" s="38"/>
      <c r="C138" s="38"/>
      <c r="D138" s="39"/>
      <c r="E138" s="39"/>
      <c r="F138" s="39"/>
      <c r="G138" s="39"/>
      <c r="H138" s="72" t="s">
        <v>148</v>
      </c>
    </row>
    <row r="139" spans="1:8" ht="12.75">
      <c r="A139" s="29"/>
      <c r="B139" s="29"/>
      <c r="C139" s="29"/>
      <c r="D139" s="29"/>
      <c r="E139" s="29"/>
      <c r="F139" s="29"/>
      <c r="G139" s="29"/>
      <c r="H139" s="69" t="s">
        <v>148</v>
      </c>
    </row>
    <row r="140" spans="1:8" ht="12.75">
      <c r="A140" s="29"/>
      <c r="B140" s="29"/>
      <c r="C140" s="29"/>
      <c r="D140" s="29"/>
      <c r="E140" s="29"/>
      <c r="F140" s="29"/>
      <c r="G140" s="29"/>
      <c r="H140" s="69" t="s">
        <v>148</v>
      </c>
    </row>
    <row r="141" spans="1:8" ht="12.75">
      <c r="A141" s="28"/>
      <c r="B141" s="28"/>
      <c r="C141" s="28"/>
      <c r="D141" s="28"/>
      <c r="E141" s="28"/>
      <c r="F141" s="28"/>
      <c r="G141" s="28"/>
      <c r="H141" s="73" t="s">
        <v>148</v>
      </c>
    </row>
    <row r="142" spans="1:8" ht="12.75">
      <c r="A142" s="28"/>
      <c r="B142" s="28"/>
      <c r="C142" s="28"/>
      <c r="D142" s="28"/>
      <c r="E142" s="28"/>
      <c r="F142" s="28"/>
      <c r="G142" s="28"/>
      <c r="H142" s="73" t="s">
        <v>148</v>
      </c>
    </row>
    <row r="143" spans="1:8" ht="12.75">
      <c r="A143" s="28"/>
      <c r="B143" s="28"/>
      <c r="C143" s="28"/>
      <c r="D143" s="28"/>
      <c r="E143" s="28"/>
      <c r="F143" s="28"/>
      <c r="G143" s="28"/>
      <c r="H143" s="73" t="s">
        <v>148</v>
      </c>
    </row>
    <row r="144" spans="1:8" ht="12.75">
      <c r="A144" s="28"/>
      <c r="B144" s="28"/>
      <c r="C144" s="28"/>
      <c r="D144" s="28"/>
      <c r="E144" s="28"/>
      <c r="F144" s="28"/>
      <c r="G144" s="28"/>
      <c r="H144" s="73" t="s">
        <v>148</v>
      </c>
    </row>
    <row r="145" spans="1:8" ht="12.75">
      <c r="A145" s="28"/>
      <c r="B145" s="28"/>
      <c r="C145" s="28"/>
      <c r="D145" s="28"/>
      <c r="E145" s="28"/>
      <c r="F145" s="28"/>
      <c r="G145" s="28"/>
      <c r="H145" s="73" t="s">
        <v>148</v>
      </c>
    </row>
    <row r="146" spans="1:8" ht="12.75">
      <c r="A146" s="28"/>
      <c r="B146" s="28"/>
      <c r="C146" s="28"/>
      <c r="D146" s="28"/>
      <c r="E146" s="28"/>
      <c r="F146" s="28"/>
      <c r="G146" s="28"/>
      <c r="H146" s="73" t="s">
        <v>148</v>
      </c>
    </row>
    <row r="147" spans="1:8" ht="12.75">
      <c r="A147" s="28"/>
      <c r="B147" s="28"/>
      <c r="C147" s="28"/>
      <c r="D147" s="28"/>
      <c r="E147" s="28"/>
      <c r="F147" s="28"/>
      <c r="G147" s="28"/>
      <c r="H147" s="73" t="s">
        <v>148</v>
      </c>
    </row>
    <row r="148" spans="1:8" ht="12.75">
      <c r="A148" s="28"/>
      <c r="B148" s="28"/>
      <c r="C148" s="28"/>
      <c r="D148" s="28"/>
      <c r="E148" s="28"/>
      <c r="F148" s="28"/>
      <c r="G148" s="28"/>
      <c r="H148" s="73" t="s">
        <v>148</v>
      </c>
    </row>
    <row r="149" spans="1:8" ht="12.75">
      <c r="A149" s="28"/>
      <c r="B149" s="28"/>
      <c r="C149" s="28"/>
      <c r="D149" s="28"/>
      <c r="E149" s="28"/>
      <c r="F149" s="28"/>
      <c r="G149" s="28"/>
      <c r="H149" s="73" t="s">
        <v>148</v>
      </c>
    </row>
  </sheetData>
  <mergeCells count="2">
    <mergeCell ref="B2:C2"/>
    <mergeCell ref="B3:C3"/>
  </mergeCells>
  <printOptions/>
  <pageMargins left="0.82" right="0.75" top="0.3937007874015748" bottom="0.7874015748031497" header="0" footer="0"/>
  <pageSetup horizontalDpi="1200" verticalDpi="1200" orientation="landscape" paperSize="9" scale="72" r:id="rId1"/>
  <headerFooter alignWithMargins="0">
    <oddFooter>&amp;CStran &amp;P</oddFooter>
  </headerFooter>
  <rowBreaks count="3" manualBreakCount="3">
    <brk id="41" max="7" man="1"/>
    <brk id="74" max="7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GASILSKA ZVEZA TIŠINA</dc:creator>
  <cp:keywords/>
  <dc:description/>
  <cp:lastModifiedBy>marjetam</cp:lastModifiedBy>
  <cp:lastPrinted>2006-04-20T14:13:54Z</cp:lastPrinted>
  <dcterms:created xsi:type="dcterms:W3CDTF">1999-09-22T06:59:43Z</dcterms:created>
  <dcterms:modified xsi:type="dcterms:W3CDTF">2006-04-20T14:13:57Z</dcterms:modified>
  <cp:category/>
  <cp:version/>
  <cp:contentType/>
  <cp:contentStatus/>
</cp:coreProperties>
</file>