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60" yWindow="300" windowWidth="11895" windowHeight="14715" tabRatio="857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Print_Titles" localSheetId="0">'Proračun spl. del'!$5:$5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del'!$5:$5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25725"/>
</workbook>
</file>

<file path=xl/calcChain.xml><?xml version="1.0" encoding="utf-8"?>
<calcChain xmlns="http://schemas.openxmlformats.org/spreadsheetml/2006/main">
  <c r="H133" i="5"/>
  <c r="H130"/>
  <c r="H125"/>
  <c r="H124"/>
  <c r="H122"/>
  <c r="H121"/>
  <c r="H120"/>
  <c r="H116"/>
  <c r="H115"/>
  <c r="H113"/>
  <c r="H112"/>
  <c r="H110"/>
  <c r="H109"/>
  <c r="H108"/>
  <c r="H107"/>
  <c r="H106"/>
  <c r="H105"/>
  <c r="H104"/>
  <c r="H103"/>
  <c r="H100"/>
  <c r="H99"/>
  <c r="H98"/>
  <c r="H97"/>
  <c r="H96"/>
  <c r="H95"/>
  <c r="H94"/>
  <c r="H93"/>
  <c r="H91"/>
  <c r="H90"/>
  <c r="H88"/>
  <c r="H87"/>
  <c r="H84"/>
  <c r="H82"/>
  <c r="H80"/>
  <c r="H79"/>
  <c r="H78"/>
  <c r="H77"/>
  <c r="H76"/>
  <c r="H75"/>
  <c r="H74"/>
  <c r="H73"/>
  <c r="H72"/>
  <c r="H70"/>
  <c r="H69"/>
  <c r="H68"/>
  <c r="H67"/>
  <c r="H66"/>
  <c r="H64"/>
  <c r="H63"/>
  <c r="H62"/>
  <c r="H61"/>
  <c r="H60"/>
  <c r="H59"/>
  <c r="H58"/>
  <c r="H55"/>
  <c r="H54"/>
  <c r="H52"/>
  <c r="H50"/>
  <c r="H49"/>
  <c r="H48"/>
  <c r="H46"/>
  <c r="H45"/>
  <c r="H44"/>
  <c r="H41"/>
  <c r="H40"/>
  <c r="H38"/>
  <c r="H37"/>
  <c r="H36"/>
  <c r="H33"/>
  <c r="H32"/>
  <c r="H31"/>
  <c r="H29"/>
  <c r="H28"/>
  <c r="H27"/>
  <c r="H25"/>
  <c r="H24"/>
  <c r="H21"/>
  <c r="H19"/>
  <c r="H18"/>
  <c r="H16"/>
  <c r="H15"/>
  <c r="H14"/>
  <c r="H13"/>
  <c r="H11"/>
  <c r="H10"/>
  <c r="G133"/>
  <c r="G130"/>
  <c r="G125"/>
  <c r="G124"/>
  <c r="G122"/>
  <c r="G121"/>
  <c r="G120"/>
  <c r="G119"/>
  <c r="G116"/>
  <c r="G115"/>
  <c r="G113"/>
  <c r="G110"/>
  <c r="G109"/>
  <c r="G108"/>
  <c r="G107"/>
  <c r="G106"/>
  <c r="G105"/>
  <c r="G104"/>
  <c r="G103"/>
  <c r="G100"/>
  <c r="G99"/>
  <c r="G98"/>
  <c r="G97"/>
  <c r="G96"/>
  <c r="G95"/>
  <c r="G93"/>
  <c r="G91"/>
  <c r="G90"/>
  <c r="G88"/>
  <c r="G87"/>
  <c r="G84"/>
  <c r="G82"/>
  <c r="G80"/>
  <c r="G79"/>
  <c r="G78"/>
  <c r="G77"/>
  <c r="G76"/>
  <c r="G75"/>
  <c r="G74"/>
  <c r="G73"/>
  <c r="G72"/>
  <c r="G70"/>
  <c r="G69"/>
  <c r="G68"/>
  <c r="G67"/>
  <c r="G66"/>
  <c r="G64"/>
  <c r="G63"/>
  <c r="G62"/>
  <c r="G61"/>
  <c r="G60"/>
  <c r="G59"/>
  <c r="G55"/>
  <c r="G54"/>
  <c r="G52"/>
  <c r="G50"/>
  <c r="G49"/>
  <c r="G46"/>
  <c r="G45"/>
  <c r="G44"/>
  <c r="G41"/>
  <c r="G40"/>
  <c r="G38"/>
  <c r="G37"/>
  <c r="G36"/>
  <c r="G33"/>
  <c r="G31"/>
  <c r="G29"/>
  <c r="G27"/>
  <c r="G25"/>
  <c r="G24"/>
  <c r="G21"/>
  <c r="G20"/>
  <c r="G19"/>
  <c r="G18"/>
  <c r="G16"/>
  <c r="G15"/>
  <c r="G14"/>
  <c r="G13"/>
  <c r="G11"/>
  <c r="F132"/>
  <c r="G132" s="1"/>
  <c r="E132"/>
  <c r="D132"/>
  <c r="H132" s="1"/>
  <c r="F129"/>
  <c r="F128" s="1"/>
  <c r="E129"/>
  <c r="E128" s="1"/>
  <c r="G128" s="1"/>
  <c r="D129"/>
  <c r="H129" s="1"/>
  <c r="F114"/>
  <c r="F111" s="1"/>
  <c r="E114"/>
  <c r="D114"/>
  <c r="H114" s="1"/>
  <c r="F112"/>
  <c r="E112"/>
  <c r="G112" s="1"/>
  <c r="D112"/>
  <c r="F102"/>
  <c r="F101" s="1"/>
  <c r="E102"/>
  <c r="E101" s="1"/>
  <c r="G101" s="1"/>
  <c r="D102"/>
  <c r="H102" s="1"/>
  <c r="F94"/>
  <c r="E94"/>
  <c r="G94" s="1"/>
  <c r="D94"/>
  <c r="F92"/>
  <c r="G92" s="1"/>
  <c r="E92"/>
  <c r="D92"/>
  <c r="H92" s="1"/>
  <c r="F89"/>
  <c r="E89"/>
  <c r="G89" s="1"/>
  <c r="D89"/>
  <c r="H89" s="1"/>
  <c r="F86"/>
  <c r="G86" s="1"/>
  <c r="E86"/>
  <c r="D86"/>
  <c r="H86" s="1"/>
  <c r="F83"/>
  <c r="E83"/>
  <c r="G83" s="1"/>
  <c r="D83"/>
  <c r="H83" s="1"/>
  <c r="F81"/>
  <c r="E81"/>
  <c r="G81" s="1"/>
  <c r="D81"/>
  <c r="H81" s="1"/>
  <c r="F71"/>
  <c r="E71"/>
  <c r="G71" s="1"/>
  <c r="D71"/>
  <c r="H71" s="1"/>
  <c r="F65"/>
  <c r="E65"/>
  <c r="G65" s="1"/>
  <c r="D65"/>
  <c r="H65" s="1"/>
  <c r="F58"/>
  <c r="E58"/>
  <c r="G58" s="1"/>
  <c r="D58"/>
  <c r="F51"/>
  <c r="E51"/>
  <c r="G51" s="1"/>
  <c r="D51"/>
  <c r="H51" s="1"/>
  <c r="F48"/>
  <c r="E48"/>
  <c r="G48" s="1"/>
  <c r="D48"/>
  <c r="F43"/>
  <c r="F42" s="1"/>
  <c r="G42" s="1"/>
  <c r="E43"/>
  <c r="E42" s="1"/>
  <c r="D43"/>
  <c r="H43" s="1"/>
  <c r="F39"/>
  <c r="E39"/>
  <c r="G39" s="1"/>
  <c r="D39"/>
  <c r="H39" s="1"/>
  <c r="F35"/>
  <c r="E35"/>
  <c r="G35" s="1"/>
  <c r="D35"/>
  <c r="H35" s="1"/>
  <c r="F32"/>
  <c r="E32"/>
  <c r="G32" s="1"/>
  <c r="D32"/>
  <c r="F30"/>
  <c r="G30" s="1"/>
  <c r="E30"/>
  <c r="D30"/>
  <c r="H30" s="1"/>
  <c r="F28"/>
  <c r="E28"/>
  <c r="G28" s="1"/>
  <c r="D28"/>
  <c r="F26"/>
  <c r="G26" s="1"/>
  <c r="E26"/>
  <c r="D26"/>
  <c r="H26" s="1"/>
  <c r="F23"/>
  <c r="E23"/>
  <c r="G23" s="1"/>
  <c r="D23"/>
  <c r="H23" s="1"/>
  <c r="F20"/>
  <c r="E20"/>
  <c r="D20"/>
  <c r="H20" s="1"/>
  <c r="F17"/>
  <c r="E17"/>
  <c r="G17" s="1"/>
  <c r="D17"/>
  <c r="H17" s="1"/>
  <c r="F12"/>
  <c r="G12" s="1"/>
  <c r="E12"/>
  <c r="D12"/>
  <c r="H12" s="1"/>
  <c r="F10"/>
  <c r="E10"/>
  <c r="G10" s="1"/>
  <c r="D10"/>
  <c r="F131"/>
  <c r="F123"/>
  <c r="F126" s="1"/>
  <c r="F119"/>
  <c r="F53"/>
  <c r="E131"/>
  <c r="G131" s="1"/>
  <c r="E123"/>
  <c r="G123" s="1"/>
  <c r="E119"/>
  <c r="E53"/>
  <c r="G53" s="1"/>
  <c r="G102" l="1"/>
  <c r="G114"/>
  <c r="G43"/>
  <c r="G129"/>
  <c r="F135"/>
  <c r="E135"/>
  <c r="E126"/>
  <c r="G126" s="1"/>
  <c r="E111"/>
  <c r="G111" s="1"/>
  <c r="F85"/>
  <c r="E85"/>
  <c r="F57"/>
  <c r="E57"/>
  <c r="F47"/>
  <c r="E47"/>
  <c r="F34"/>
  <c r="E34"/>
  <c r="F22"/>
  <c r="E22"/>
  <c r="F9"/>
  <c r="E9"/>
  <c r="D111"/>
  <c r="H111" s="1"/>
  <c r="D53"/>
  <c r="H53" s="1"/>
  <c r="D47"/>
  <c r="H47" s="1"/>
  <c r="D119"/>
  <c r="H119" s="1"/>
  <c r="D9"/>
  <c r="D22"/>
  <c r="D34"/>
  <c r="H34" s="1"/>
  <c r="D42"/>
  <c r="H42" s="1"/>
  <c r="D57"/>
  <c r="D85"/>
  <c r="D101"/>
  <c r="H101" s="1"/>
  <c r="D123"/>
  <c r="H123" s="1"/>
  <c r="D128"/>
  <c r="D131"/>
  <c r="H131" s="1"/>
  <c r="D135" l="1"/>
  <c r="H135" s="1"/>
  <c r="H128"/>
  <c r="G9"/>
  <c r="G34"/>
  <c r="G57"/>
  <c r="H57"/>
  <c r="H9"/>
  <c r="H85"/>
  <c r="H22"/>
  <c r="G22"/>
  <c r="G47"/>
  <c r="G85"/>
  <c r="G135"/>
  <c r="D126"/>
  <c r="H126" s="1"/>
  <c r="F56"/>
  <c r="E56"/>
  <c r="F8"/>
  <c r="F7" s="1"/>
  <c r="E8"/>
  <c r="D8"/>
  <c r="D56"/>
  <c r="E7" l="1"/>
  <c r="G7" s="1"/>
  <c r="G8"/>
  <c r="D7"/>
  <c r="H7" s="1"/>
  <c r="H8"/>
  <c r="H56"/>
  <c r="G56"/>
  <c r="F117"/>
  <c r="F134" s="1"/>
  <c r="F136" s="1"/>
  <c r="D117"/>
  <c r="D134" l="1"/>
  <c r="H117"/>
  <c r="E117"/>
  <c r="D136" l="1"/>
  <c r="H136" s="1"/>
  <c r="H134"/>
  <c r="E134"/>
  <c r="G117"/>
  <c r="E136" l="1"/>
  <c r="G136" s="1"/>
  <c r="G134"/>
</calcChain>
</file>

<file path=xl/sharedStrings.xml><?xml version="1.0" encoding="utf-8"?>
<sst xmlns="http://schemas.openxmlformats.org/spreadsheetml/2006/main" count="167" uniqueCount="155">
  <si>
    <t>I.</t>
  </si>
  <si>
    <t>II.</t>
  </si>
  <si>
    <t>III.</t>
  </si>
  <si>
    <t>IV.</t>
  </si>
  <si>
    <t>OPIS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</si>
  <si>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</si>
  <si>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</si>
  <si>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</si>
  <si>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</si>
  <si>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</si>
  <si>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</si>
  <si>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</si>
  <si>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</si>
  <si>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</si>
  <si>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</si>
  <si>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</si>
  <si>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 xml:space="preserve">   </t>
  </si>
  <si>
    <t>DRUGI DAVKI</t>
  </si>
  <si>
    <t xml:space="preserve">UDELEŽBA NA DOBIČKU IN DOHODKI OD PREMOŽENJA </t>
  </si>
  <si>
    <t xml:space="preserve">  </t>
  </si>
  <si>
    <t>PRIHODKI OD PRODAJE ZALOG</t>
  </si>
  <si>
    <t xml:space="preserve">PREJETE DONACIJE IZ DOMAČIH VIROV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</si>
  <si>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</si>
  <si>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</si>
  <si>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</si>
  <si>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</si>
  <si>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</si>
  <si>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</si>
  <si>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SUBVENCIJE</t>
  </si>
  <si>
    <t>TRANSFERI POSAMEZNIKOM IN GOSPODINJSTVOM</t>
  </si>
  <si>
    <t xml:space="preserve">DRUGI TEKOČI DOMAČI TRANSFERI </t>
  </si>
  <si>
    <t xml:space="preserve">    </t>
  </si>
  <si>
    <t>NAKUP IN GRADNJA OSNOVNIH SREDSTEV</t>
  </si>
  <si>
    <t>B.   RAČUN FINANČNIH TERJATEV IN NALOŽB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</si>
  <si>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</si>
  <si>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</si>
  <si>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</si>
  <si>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</si>
  <si>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</si>
  <si>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</si>
  <si>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>VI.</t>
  </si>
  <si>
    <t>VII.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</si>
  <si>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</si>
  <si>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</si>
  <si>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</si>
  <si>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</si>
  <si>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</si>
  <si>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</si>
  <si>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</si>
  <si>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INVESTICIJSKI TRANSFERI PRAVNIM IN FIZ.OSEBAM</t>
  </si>
  <si>
    <t>INVESTICIJSKI TRANSFERI PRORAČUNSKIM UPORABNIKOM</t>
  </si>
  <si>
    <t>OSTALA PREJETA SREDSTVA IZ PRORAČUNA EVROPSKE UNIJE</t>
  </si>
  <si>
    <t>752</t>
  </si>
  <si>
    <t>KUPNINE IZ NASLOVA PRIVATIZACIJE</t>
  </si>
  <si>
    <t>PREJETA SREDSTVA IZ DRŽAVNEGA PRORAČUNA IZ SREDSTEV PRORAČUNA EVROPSKE UNIJE</t>
  </si>
  <si>
    <t>REZERVE</t>
  </si>
  <si>
    <t>PREJETA SREDSTVA OD DRUGIH EVROPSKIH INSTITUCIJ</t>
  </si>
  <si>
    <t xml:space="preserve">GLOBE IN DRUGE DENARNE KAZNI </t>
  </si>
  <si>
    <t>TRANSFERI NEPROFITNIM ORGANIZACIJAM IN USTANOVAM</t>
  </si>
  <si>
    <t xml:space="preserve">POVEČANJE KAPITALSKIH DELEŽEV IN FINANČNIH NALOŽB </t>
  </si>
  <si>
    <t>PRIHODKI OD PRODAJE ZEMLJIŠČ IN NEOPREDMETENIHSREDSTEV</t>
  </si>
  <si>
    <t>PRORAČUNSKI PRESEŽEK (PRIMANJKLJAJ) (I. - II.)</t>
  </si>
  <si>
    <t>S K U P A J    P R I H O D K I  (70+71+72+73+74+78)</t>
  </si>
  <si>
    <t xml:space="preserve">DAVČNI PRIHODKI  (700+703+704+706)     </t>
  </si>
  <si>
    <t>C.   R A Č U N   F I N A N C I R A N J A</t>
  </si>
  <si>
    <t>A.   BILANCA PRIHODKOV IN ODHODKOV</t>
  </si>
  <si>
    <t>TEKOČI PRIHODKI  (70+71)</t>
  </si>
  <si>
    <t>NEDAVČNI  PRIHODKI  (710+711+712+713+714)</t>
  </si>
  <si>
    <t>PREJETA SREDSTVA IZ EVROPSKE UNIJE  (786+787)</t>
  </si>
  <si>
    <t>KAPITALSKI PRIHODKI  (720+721+722)</t>
  </si>
  <si>
    <t>PREJETE DONACIJE  (730+731)</t>
  </si>
  <si>
    <t xml:space="preserve">TRANSFERNI PRIHODKI  (740+741)   </t>
  </si>
  <si>
    <t>TEKOČI TRANSFERI  (410+411+412+413)</t>
  </si>
  <si>
    <t>INVESTICIJSKI ODHODKI  (420)</t>
  </si>
  <si>
    <t>INVESTICIJSKI TRANSFERI  (431+432)</t>
  </si>
  <si>
    <t>PREJETA VRAČILA DANIH POSOJIL IN PRODAJA KAPITALSKIH DELEŽEV  (750+751+752)</t>
  </si>
  <si>
    <t>PREJETA MINUS DANA POSOJILA IN SPREMEMBE KAPITALSKIH DELEŽEV  (IV. - V.)</t>
  </si>
  <si>
    <t>XI.</t>
  </si>
  <si>
    <t>NETO ZADOLŽEVANJE  (VII. - VIII.)</t>
  </si>
  <si>
    <t>POVEČANJE (ZMANJŠANJE) SREDSTEV NA RAČUNIH (III.+VI.+X.) = (I.+IV.+VII.) - (II.+V.+VIII.)</t>
  </si>
  <si>
    <t>NETO FINANCIRANJE  (VI.+X.-IX.)</t>
  </si>
  <si>
    <t>TEKOČI TRANSFERI V TUJINO</t>
  </si>
  <si>
    <t>Veljavni proračun: 2014/2 [2]</t>
  </si>
  <si>
    <t>OSN: Rebalans 2 2014 [3]</t>
  </si>
  <si>
    <t>Indeks 3:2 [4]</t>
  </si>
  <si>
    <t>Indeks 3:1 [5]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</si>
  <si>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</si>
  <si>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</si>
  <si>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</si>
  <si>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</si>
  <si>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</si>
  <si>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</si>
  <si>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</si>
  <si>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</si>
  <si>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</si>
  <si>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</si>
  <si>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</si>
  <si>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</si>
  <si>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</si>
  <si>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</si>
  <si>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</si>
  <si>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</si>
  <si>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</si>
  <si>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</si>
  <si>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</si>
  <si>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</si>
  <si>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OBRESTI OD KREDITOV-POSLOVNIM BANKAM</t>
  </si>
  <si>
    <t>PRORAČUNSKA REZERVA</t>
  </si>
  <si>
    <t>SUBVENCIJE JAVNIM PODJETJEM</t>
  </si>
  <si>
    <t>SUBVENCIJE PRIVATNIM PODJETJEM IN ZASEBNIKOM</t>
  </si>
  <si>
    <t>DRUŽINSKI PREJEMKI IN STARŠEVSKA NADOMESTILA</t>
  </si>
  <si>
    <t>DRUGI TRANSFERI POSAMEZNIKOM</t>
  </si>
  <si>
    <t>TEKOČI TRANSFERI NEPRIDOBITNIM ORGANIZACIJAM IN USTANOVAM</t>
  </si>
  <si>
    <t>TEKOČI TRANSFERI DRUGIM RAVNEM DRŽAVE</t>
  </si>
  <si>
    <t>TEKOČI TRANSFERI V SKLADE SOCIALNEGA ZAVAROVANJA</t>
  </si>
  <si>
    <t>TEKOČI TRANSFERI V JAVNE SKLADE</t>
  </si>
  <si>
    <t>TEKOČI TRANSFERI V JAVNE ZAVODE IN DRUGE IZVAJALCE JAVNIH</t>
  </si>
  <si>
    <t>TEKOČA PLAČILA DRUGIM IZVAJALCEM JAVNIH SLUŽB, KI NISO</t>
  </si>
  <si>
    <t>NAKUP PREVOZNIH SREDSTEV</t>
  </si>
  <si>
    <t>NAKUP OPREME</t>
  </si>
  <si>
    <t>NAKUP DRUGIH OSNOVNIH SREDSTEV</t>
  </si>
  <si>
    <t>NOVOGRADNJE,REKONSTRUKCIJE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</si>
  <si>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</si>
  <si>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</si>
  <si>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</si>
  <si>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</si>
  <si>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NEPROFITNIM ORGANIZACIJAM IN USTANOV</t>
  </si>
  <si>
    <t>INVESTICIJSKI TRANSFERI OBČINAM</t>
  </si>
  <si>
    <t>INVESTICIJSKI TRANSFERI JAVNIM ZAVODOM</t>
  </si>
  <si>
    <t>NAJETI KREDITI PRI POSLOVNIH BANKAH</t>
  </si>
  <si>
    <t>ODPLAČILA KREDITOV POSLOVNIM BANKAM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</si>
  <si>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</si>
  <si>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</si>
  <si>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</si>
  <si>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</si>
  <si>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</si>
  <si>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</si>
  <si>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</si>
  <si>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</si>
  <si>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</si>
  <si>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</si>
  <si>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</si>
  <si>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</si>
  <si>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OPREME</t>
  </si>
  <si>
    <t>PRIHODKI OD PRODAJE KMETIJSKIH ZEMLJIŠČ IN GOZDOV</t>
  </si>
  <si>
    <t>PRIHODKI OD PRODAJE STAVBNIH ZEMLJIŠČ</t>
  </si>
  <si>
    <t>PREJETE DONACIJE IN DARILA OD DOMAČIH PRAVNIH OSEB</t>
  </si>
  <si>
    <t>PREJETE DONACIJE IN DARILA OD DOMAČIH FIZIČNIH OSEB</t>
  </si>
  <si>
    <t>PREJETA SREDSTVA IZ DRŽAVNEGA PRORAČUNA</t>
  </si>
  <si>
    <t>PREJETA SREDSTVA IZ OBČINSKIH PRORAČUNOV</t>
  </si>
  <si>
    <t>PREJETA SREDSTVA IZ DRŽAVNEGA PRORAČUNA IZ SREDSTEV PRORAČU-</t>
  </si>
  <si>
    <t>REBALANS PRORAČUNA OBČINE TRŽIČ ZA LETO 2014</t>
  </si>
  <si>
    <t>SPLOŠNI DEL</t>
  </si>
  <si>
    <t>v EUR</t>
  </si>
  <si>
    <t>Okvirna realizacija: 2013 [1]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</si>
</sst>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charset val="238"/>
    </font>
    <font>
      <b/>
      <sz val="11"/>
      <name val="Times New Roman"/>
      <family val="1"/>
    </font>
    <font>
      <sz val="11"/>
      <name val="Arial CE"/>
      <family val="2"/>
      <charset val="238"/>
    </font>
    <font>
      <sz val="10"/>
      <name val="Arial"/>
      <charset val="238"/>
    </font>
    <font>
      <b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5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9" fontId="10" fillId="0" borderId="0" xfId="0" applyNumberFormat="1" applyFont="1" applyBorder="1" applyAlignment="1">
      <alignment vertical="center" wrapText="1"/>
    </xf>
    <xf numFmtId="0" fontId="2" fillId="2" borderId="8" xfId="0" applyFont="1" applyFill="1" applyBorder="1" applyAlignment="1">
      <alignment horizontal="centerContinuous" vertical="center"/>
    </xf>
    <xf numFmtId="0" fontId="2" fillId="0" borderId="0" xfId="0" applyFont="1" applyFill="1"/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2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49" fontId="14" fillId="0" borderId="9" xfId="1" applyNumberFormat="1" applyFont="1" applyBorder="1" applyAlignment="1">
      <alignment horizontal="right"/>
    </xf>
    <xf numFmtId="0" fontId="6" fillId="0" borderId="3" xfId="0" applyFont="1" applyBorder="1" applyAlignment="1">
      <alignment vertical="center"/>
    </xf>
    <xf numFmtId="49" fontId="14" fillId="0" borderId="10" xfId="1" applyNumberFormat="1" applyFont="1" applyBorder="1"/>
    <xf numFmtId="0" fontId="4" fillId="2" borderId="11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left"/>
    </xf>
  </cellXfs>
  <cellStyles count="2">
    <cellStyle name="Navadno" xfId="0" builtinId="0"/>
    <cellStyle name="Navadno_Proračun spl. del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52"/>
  <sheetViews>
    <sheetView tabSelected="1" zoomScale="90" zoomScaleNormal="90" workbookViewId="0">
      <selection activeCell="B2" sqref="B2:C2"/>
    </sheetView>
  </sheetViews>
  <sheetFormatPr defaultRowHeight="12.75" outlineLevelRow="1"/>
  <cols>
    <col min="1" max="1" width="9.5703125" customWidth="1"/>
    <col min="2" max="2" width="6.42578125" customWidth="1"/>
    <col min="3" max="3" width="87.28515625" customWidth="1"/>
    <col min="4" max="6" width="16.140625" customWidth="1"/>
    <col min="7" max="8" width="9.7109375" customWidth="1"/>
    <col min="9" max="16384" width="9.140625" style="1"/>
  </cols>
  <sheetData>
    <row r="1" spans="1:8" ht="19.5" customHeight="1">
      <c r="B1" s="54"/>
      <c r="C1" s="54"/>
    </row>
    <row r="2" spans="1:8" ht="19.5" customHeight="1">
      <c r="B2" s="54" t="s">
        <v>151</v>
      </c>
      <c r="C2" s="54"/>
    </row>
    <row r="3" spans="1:8" ht="14.25" customHeight="1">
      <c r="A3" s="1"/>
      <c r="B3" s="1" t="s">
        <v>152</v>
      </c>
      <c r="C3" s="12"/>
    </row>
    <row r="4" spans="1:8" ht="19.5" customHeight="1" thickBot="1">
      <c r="A4" s="1"/>
      <c r="B4" s="1"/>
      <c r="C4" s="12"/>
      <c r="D4" s="6"/>
      <c r="E4" s="6"/>
      <c r="F4" s="6"/>
      <c r="G4" s="6"/>
      <c r="H4" s="6" t="s">
        <v>153</v>
      </c>
    </row>
    <row r="5" spans="1:8" s="14" customFormat="1" ht="51" customHeight="1" thickBot="1">
      <c r="A5" s="7" t="s">
        <v>14</v>
      </c>
      <c r="B5" s="8"/>
      <c r="C5" s="9" t="s">
        <v>4</v>
      </c>
      <c r="D5" s="10" t="s">
        <v>154</v>
      </c>
      <c r="E5" s="10" t="s">
        <v>82</v>
      </c>
      <c r="F5" s="10" t="s">
        <v>83</v>
      </c>
      <c r="G5" s="10" t="s">
        <v>84</v>
      </c>
      <c r="H5" s="10" t="s">
        <v>85</v>
      </c>
    </row>
    <row r="6" spans="1:8" s="11" customFormat="1" ht="20.25" customHeight="1">
      <c r="A6" s="53" t="s">
        <v>65</v>
      </c>
      <c r="B6" s="4"/>
      <c r="C6" s="4"/>
      <c r="D6" s="5"/>
      <c r="E6" s="5"/>
      <c r="F6" s="5"/>
      <c r="G6" s="5"/>
      <c r="H6" s="5"/>
    </row>
    <row r="7" spans="1:8" ht="20.25" customHeight="1">
      <c r="A7" s="15" t="s">
        <v>15</v>
      </c>
      <c r="B7" s="37" t="s">
        <v>0</v>
      </c>
      <c r="C7" s="27" t="s">
        <v>62</v>
      </c>
      <c r="D7" s="17">
        <f>+D8+D34+D42+D47+D53</f>
        <v>12822776.450000003</v>
      </c>
      <c r="E7" s="17">
        <f>+E8+E34+E42+E47+E53</f>
        <v>14775523.210000001</v>
      </c>
      <c r="F7" s="17">
        <f>+F8+F34+F42+F47+F53</f>
        <v>15143757.09</v>
      </c>
      <c r="G7" s="17">
        <f t="shared" ref="G7:G38" si="0">IF(E7&lt;&gt;0,F7/E7*100,0)</f>
        <v>102.49218843059838</v>
      </c>
      <c r="H7" s="17">
        <f t="shared" ref="H7:H38" si="1">IF(D7&lt;&gt;0,F7/D7*100,0)</f>
        <v>118.10045311988573</v>
      </c>
    </row>
    <row r="8" spans="1:8" ht="16.5">
      <c r="A8" s="15"/>
      <c r="B8" s="18" t="s">
        <v>16</v>
      </c>
      <c r="C8" s="16" t="s">
        <v>66</v>
      </c>
      <c r="D8" s="17">
        <f>+D9+D22</f>
        <v>11061674.270000001</v>
      </c>
      <c r="E8" s="17">
        <f>+E9+E22</f>
        <v>11030597.689999999</v>
      </c>
      <c r="F8" s="17">
        <f>+F9+F22</f>
        <v>11389625.25</v>
      </c>
      <c r="G8" s="17">
        <f t="shared" si="0"/>
        <v>103.25483323832474</v>
      </c>
      <c r="H8" s="17">
        <f t="shared" si="1"/>
        <v>102.96474992840301</v>
      </c>
    </row>
    <row r="9" spans="1:8" ht="15.75">
      <c r="A9" s="33">
        <v>70</v>
      </c>
      <c r="B9" s="34"/>
      <c r="C9" s="34" t="s">
        <v>63</v>
      </c>
      <c r="D9" s="35">
        <f>D10+D12+D17+D20</f>
        <v>9385319.9400000013</v>
      </c>
      <c r="E9" s="35">
        <f>E10+E12+E17+E20</f>
        <v>9114061.9299999997</v>
      </c>
      <c r="F9" s="35">
        <f>F10+F12+F17+F20</f>
        <v>9543016.9299999997</v>
      </c>
      <c r="G9" s="35">
        <f t="shared" si="0"/>
        <v>104.70651838109684</v>
      </c>
      <c r="H9" s="35">
        <f t="shared" si="1"/>
        <v>101.68025161644087</v>
      </c>
    </row>
    <row r="10" spans="1:8" ht="15.75" customHeight="1">
      <c r="A10" s="19">
        <v>700</v>
      </c>
      <c r="B10" s="20"/>
      <c r="C10" s="20" t="s">
        <v>5</v>
      </c>
      <c r="D10" s="21">
        <f>+D11</f>
        <v>7882423</v>
      </c>
      <c r="E10" s="21">
        <f>+E11</f>
        <v>7882423</v>
      </c>
      <c r="F10" s="21">
        <f>+F11</f>
        <v>7807704</v>
      </c>
      <c r="G10" s="21">
        <f t="shared" si="0"/>
        <v>99.05208081322202</v>
      </c>
      <c r="H10" s="21">
        <f t="shared" si="1"/>
        <v>99.05208081322202</v>
      </c>
    </row>
    <row r="11" spans="1:8" ht="15.75" customHeight="1" outlineLevel="1">
      <c r="A11" s="19">
        <v>7000</v>
      </c>
      <c r="B11" s="20"/>
      <c r="C11" s="20" t="s">
        <v>131</v>
      </c>
      <c r="D11" s="21">
        <v>7882423</v>
      </c>
      <c r="E11" s="21">
        <v>7882423</v>
      </c>
      <c r="F11" s="21">
        <v>7807704</v>
      </c>
      <c r="G11" s="21">
        <f t="shared" si="0"/>
        <v>99.05208081322202</v>
      </c>
      <c r="H11" s="21">
        <f t="shared" si="1"/>
        <v>99.05208081322202</v>
      </c>
    </row>
    <row r="12" spans="1:8" ht="15">
      <c r="A12" s="19">
        <v>703</v>
      </c>
      <c r="B12" s="20"/>
      <c r="C12" s="20" t="s">
        <v>6</v>
      </c>
      <c r="D12" s="21">
        <f>+D13+D14+D15+D16</f>
        <v>1083463.96</v>
      </c>
      <c r="E12" s="21">
        <f>+E13+E14+E15+E16</f>
        <v>958505</v>
      </c>
      <c r="F12" s="21">
        <f>+F13+F14+F15+F16</f>
        <v>1137179</v>
      </c>
      <c r="G12" s="21">
        <f t="shared" si="0"/>
        <v>118.6409043249644</v>
      </c>
      <c r="H12" s="21">
        <f t="shared" si="1"/>
        <v>104.95771359113782</v>
      </c>
    </row>
    <row r="13" spans="1:8" ht="15" outlineLevel="1">
      <c r="A13" s="19">
        <v>7030</v>
      </c>
      <c r="B13" s="20"/>
      <c r="C13" s="20" t="s">
        <v>132</v>
      </c>
      <c r="D13" s="21">
        <v>929485.55</v>
      </c>
      <c r="E13" s="21">
        <v>767000</v>
      </c>
      <c r="F13" s="21">
        <v>976579</v>
      </c>
      <c r="G13" s="21">
        <f t="shared" si="0"/>
        <v>127.3245110821382</v>
      </c>
      <c r="H13" s="21">
        <f t="shared" si="1"/>
        <v>105.06661453747184</v>
      </c>
    </row>
    <row r="14" spans="1:8" ht="15" outlineLevel="1">
      <c r="A14" s="19">
        <v>7031</v>
      </c>
      <c r="B14" s="20"/>
      <c r="C14" s="20" t="s">
        <v>133</v>
      </c>
      <c r="D14" s="21">
        <v>1296.67</v>
      </c>
      <c r="E14" s="21">
        <v>1305</v>
      </c>
      <c r="F14" s="21">
        <v>0</v>
      </c>
      <c r="G14" s="21">
        <f t="shared" si="0"/>
        <v>0</v>
      </c>
      <c r="H14" s="21">
        <f t="shared" si="1"/>
        <v>0</v>
      </c>
    </row>
    <row r="15" spans="1:8" ht="15" outlineLevel="1">
      <c r="A15" s="19">
        <v>7032</v>
      </c>
      <c r="B15" s="20"/>
      <c r="C15" s="20" t="s">
        <v>134</v>
      </c>
      <c r="D15" s="21">
        <v>34698.33</v>
      </c>
      <c r="E15" s="21">
        <v>80100</v>
      </c>
      <c r="F15" s="21">
        <v>50200</v>
      </c>
      <c r="G15" s="21">
        <f t="shared" si="0"/>
        <v>62.671660424469408</v>
      </c>
      <c r="H15" s="21">
        <f t="shared" si="1"/>
        <v>144.67555066771226</v>
      </c>
    </row>
    <row r="16" spans="1:8" ht="15" outlineLevel="1">
      <c r="A16" s="19">
        <v>7033</v>
      </c>
      <c r="B16" s="20"/>
      <c r="C16" s="20" t="s">
        <v>135</v>
      </c>
      <c r="D16" s="21">
        <v>117983.41</v>
      </c>
      <c r="E16" s="21">
        <v>110100</v>
      </c>
      <c r="F16" s="21">
        <v>110400</v>
      </c>
      <c r="G16" s="21">
        <f t="shared" si="0"/>
        <v>100.27247956403269</v>
      </c>
      <c r="H16" s="21">
        <f t="shared" si="1"/>
        <v>93.572477689871818</v>
      </c>
    </row>
    <row r="17" spans="1:8" ht="15">
      <c r="A17" s="19">
        <v>704</v>
      </c>
      <c r="B17" s="20"/>
      <c r="C17" s="20" t="s">
        <v>7</v>
      </c>
      <c r="D17" s="21">
        <f>+D18+D19</f>
        <v>418911.47</v>
      </c>
      <c r="E17" s="21">
        <f>+E18+E19</f>
        <v>273133.93</v>
      </c>
      <c r="F17" s="21">
        <f>+F18+F19</f>
        <v>598133.93000000005</v>
      </c>
      <c r="G17" s="21">
        <f t="shared" si="0"/>
        <v>218.98924458048845</v>
      </c>
      <c r="H17" s="21">
        <f t="shared" si="1"/>
        <v>142.78289634800404</v>
      </c>
    </row>
    <row r="18" spans="1:8" ht="15" outlineLevel="1">
      <c r="A18" s="19">
        <v>7044</v>
      </c>
      <c r="B18" s="20"/>
      <c r="C18" s="20" t="s">
        <v>136</v>
      </c>
      <c r="D18" s="21">
        <v>8415.11</v>
      </c>
      <c r="E18" s="21">
        <v>10002</v>
      </c>
      <c r="F18" s="21">
        <v>10002</v>
      </c>
      <c r="G18" s="21">
        <f t="shared" si="0"/>
        <v>100</v>
      </c>
      <c r="H18" s="21">
        <f t="shared" si="1"/>
        <v>118.85762634118863</v>
      </c>
    </row>
    <row r="19" spans="1:8" ht="15" outlineLevel="1">
      <c r="A19" s="19">
        <v>7047</v>
      </c>
      <c r="B19" s="20"/>
      <c r="C19" s="20" t="s">
        <v>137</v>
      </c>
      <c r="D19" s="21">
        <v>410496.36</v>
      </c>
      <c r="E19" s="21">
        <v>263131.93</v>
      </c>
      <c r="F19" s="21">
        <v>588131.93000000005</v>
      </c>
      <c r="G19" s="21">
        <f t="shared" si="0"/>
        <v>223.51218645338861</v>
      </c>
      <c r="H19" s="21">
        <f t="shared" si="1"/>
        <v>143.27336057255175</v>
      </c>
    </row>
    <row r="20" spans="1:8" ht="15">
      <c r="A20" s="19">
        <v>706</v>
      </c>
      <c r="B20" s="20"/>
      <c r="C20" s="20" t="s">
        <v>17</v>
      </c>
      <c r="D20" s="21">
        <f>+D21</f>
        <v>521.51</v>
      </c>
      <c r="E20" s="21">
        <f>+E21</f>
        <v>0</v>
      </c>
      <c r="F20" s="21">
        <f>+F21</f>
        <v>0</v>
      </c>
      <c r="G20" s="21">
        <f t="shared" si="0"/>
        <v>0</v>
      </c>
      <c r="H20" s="21">
        <f t="shared" si="1"/>
        <v>0</v>
      </c>
    </row>
    <row r="21" spans="1:8" ht="15" outlineLevel="1">
      <c r="A21" s="19">
        <v>7060</v>
      </c>
      <c r="B21" s="20"/>
      <c r="C21" s="20" t="s">
        <v>17</v>
      </c>
      <c r="D21" s="21">
        <v>521.51</v>
      </c>
      <c r="E21" s="21">
        <v>0</v>
      </c>
      <c r="F21" s="21">
        <v>0</v>
      </c>
      <c r="G21" s="21">
        <f t="shared" si="0"/>
        <v>0</v>
      </c>
      <c r="H21" s="21">
        <f t="shared" si="1"/>
        <v>0</v>
      </c>
    </row>
    <row r="22" spans="1:8" ht="15.75">
      <c r="A22" s="33">
        <v>71</v>
      </c>
      <c r="B22" s="34"/>
      <c r="C22" s="34" t="s">
        <v>67</v>
      </c>
      <c r="D22" s="35">
        <f>+D23+D26+D28+D30+D32</f>
        <v>1676354.33</v>
      </c>
      <c r="E22" s="35">
        <f>+E23+E26+E28+E30+E32</f>
        <v>1916535.76</v>
      </c>
      <c r="F22" s="35">
        <f>+F23+F26+F28+F30+F32</f>
        <v>1846608.3199999998</v>
      </c>
      <c r="G22" s="35">
        <f t="shared" si="0"/>
        <v>96.35136262732712</v>
      </c>
      <c r="H22" s="35">
        <f t="shared" si="1"/>
        <v>110.15620546045297</v>
      </c>
    </row>
    <row r="23" spans="1:8" ht="15">
      <c r="A23" s="19">
        <v>710</v>
      </c>
      <c r="B23" s="20"/>
      <c r="C23" s="20" t="s">
        <v>18</v>
      </c>
      <c r="D23" s="21">
        <f>+D24+D25</f>
        <v>830514.98</v>
      </c>
      <c r="E23" s="21">
        <f>+E24+E25</f>
        <v>1377805.76</v>
      </c>
      <c r="F23" s="21">
        <f>+F24+F25</f>
        <v>1169509.67</v>
      </c>
      <c r="G23" s="21">
        <f t="shared" si="0"/>
        <v>84.882042444066997</v>
      </c>
      <c r="H23" s="21">
        <f t="shared" si="1"/>
        <v>140.81740825433394</v>
      </c>
    </row>
    <row r="24" spans="1:8" ht="15" outlineLevel="1">
      <c r="A24" s="19">
        <v>7102</v>
      </c>
      <c r="B24" s="20"/>
      <c r="C24" s="20" t="s">
        <v>138</v>
      </c>
      <c r="D24" s="21">
        <v>109542.74</v>
      </c>
      <c r="E24" s="21">
        <v>29410</v>
      </c>
      <c r="F24" s="21">
        <v>42748.29</v>
      </c>
      <c r="G24" s="21">
        <f t="shared" si="0"/>
        <v>145.35290717443047</v>
      </c>
      <c r="H24" s="21">
        <f t="shared" si="1"/>
        <v>39.024302295158947</v>
      </c>
    </row>
    <row r="25" spans="1:8" ht="15" outlineLevel="1">
      <c r="A25" s="19">
        <v>7103</v>
      </c>
      <c r="B25" s="20"/>
      <c r="C25" s="20" t="s">
        <v>139</v>
      </c>
      <c r="D25" s="21">
        <v>720972.24</v>
      </c>
      <c r="E25" s="21">
        <v>1348395.76</v>
      </c>
      <c r="F25" s="21">
        <v>1126761.3799999999</v>
      </c>
      <c r="G25" s="21">
        <f t="shared" si="0"/>
        <v>83.563106131392743</v>
      </c>
      <c r="H25" s="21">
        <f t="shared" si="1"/>
        <v>156.28360115501812</v>
      </c>
    </row>
    <row r="26" spans="1:8" ht="15">
      <c r="A26" s="19">
        <v>711</v>
      </c>
      <c r="B26" s="20"/>
      <c r="C26" s="20" t="s">
        <v>8</v>
      </c>
      <c r="D26" s="21">
        <f>+D27</f>
        <v>5920.66</v>
      </c>
      <c r="E26" s="21">
        <f>+E27</f>
        <v>5000</v>
      </c>
      <c r="F26" s="21">
        <f>+F27</f>
        <v>5000</v>
      </c>
      <c r="G26" s="21">
        <f t="shared" si="0"/>
        <v>100</v>
      </c>
      <c r="H26" s="21">
        <f t="shared" si="1"/>
        <v>84.450044420723373</v>
      </c>
    </row>
    <row r="27" spans="1:8" ht="15" outlineLevel="1">
      <c r="A27" s="19">
        <v>7111</v>
      </c>
      <c r="B27" s="20"/>
      <c r="C27" s="20" t="s">
        <v>140</v>
      </c>
      <c r="D27" s="21">
        <v>5920.66</v>
      </c>
      <c r="E27" s="21">
        <v>5000</v>
      </c>
      <c r="F27" s="21">
        <v>5000</v>
      </c>
      <c r="G27" s="21">
        <f t="shared" si="0"/>
        <v>100</v>
      </c>
      <c r="H27" s="21">
        <f t="shared" si="1"/>
        <v>84.450044420723373</v>
      </c>
    </row>
    <row r="28" spans="1:8" ht="15">
      <c r="A28" s="19">
        <v>712</v>
      </c>
      <c r="B28" s="20"/>
      <c r="C28" s="20" t="s">
        <v>57</v>
      </c>
      <c r="D28" s="21">
        <f>+D29</f>
        <v>43506.46</v>
      </c>
      <c r="E28" s="21">
        <f>+E29</f>
        <v>62260</v>
      </c>
      <c r="F28" s="21">
        <f>+F29</f>
        <v>42800</v>
      </c>
      <c r="G28" s="21">
        <f t="shared" si="0"/>
        <v>68.743976871185353</v>
      </c>
      <c r="H28" s="21">
        <f t="shared" si="1"/>
        <v>98.376195167338366</v>
      </c>
    </row>
    <row r="29" spans="1:8" ht="15" outlineLevel="1">
      <c r="A29" s="19">
        <v>7120</v>
      </c>
      <c r="B29" s="20"/>
      <c r="C29" s="20" t="s">
        <v>141</v>
      </c>
      <c r="D29" s="21">
        <v>43506.46</v>
      </c>
      <c r="E29" s="21">
        <v>62260</v>
      </c>
      <c r="F29" s="21">
        <v>42800</v>
      </c>
      <c r="G29" s="21">
        <f t="shared" si="0"/>
        <v>68.743976871185353</v>
      </c>
      <c r="H29" s="21">
        <f t="shared" si="1"/>
        <v>98.376195167338366</v>
      </c>
    </row>
    <row r="30" spans="1:8" ht="15">
      <c r="A30" s="19">
        <v>713</v>
      </c>
      <c r="B30" s="20"/>
      <c r="C30" s="20" t="s">
        <v>9</v>
      </c>
      <c r="D30" s="21">
        <f>+D31</f>
        <v>28731.48</v>
      </c>
      <c r="E30" s="21">
        <f>+E31</f>
        <v>31620</v>
      </c>
      <c r="F30" s="21">
        <f>+F31</f>
        <v>31600</v>
      </c>
      <c r="G30" s="21">
        <f t="shared" si="0"/>
        <v>99.93674889310563</v>
      </c>
      <c r="H30" s="21">
        <f t="shared" si="1"/>
        <v>109.98389223249202</v>
      </c>
    </row>
    <row r="31" spans="1:8" ht="15" outlineLevel="1">
      <c r="A31" s="19">
        <v>7130</v>
      </c>
      <c r="B31" s="20"/>
      <c r="C31" s="20" t="s">
        <v>9</v>
      </c>
      <c r="D31" s="21">
        <v>28731.48</v>
      </c>
      <c r="E31" s="21">
        <v>31620</v>
      </c>
      <c r="F31" s="21">
        <v>31600</v>
      </c>
      <c r="G31" s="21">
        <f t="shared" si="0"/>
        <v>99.93674889310563</v>
      </c>
      <c r="H31" s="21">
        <f t="shared" si="1"/>
        <v>109.98389223249202</v>
      </c>
    </row>
    <row r="32" spans="1:8" ht="15">
      <c r="A32" s="19">
        <v>714</v>
      </c>
      <c r="B32" s="20"/>
      <c r="C32" s="20" t="s">
        <v>10</v>
      </c>
      <c r="D32" s="21">
        <f>+D33</f>
        <v>767680.75</v>
      </c>
      <c r="E32" s="21">
        <f>+E33</f>
        <v>439850</v>
      </c>
      <c r="F32" s="21">
        <f>+F33</f>
        <v>597698.65</v>
      </c>
      <c r="G32" s="21">
        <f t="shared" si="0"/>
        <v>135.88692736160056</v>
      </c>
      <c r="H32" s="21">
        <f t="shared" si="1"/>
        <v>77.857709731551822</v>
      </c>
    </row>
    <row r="33" spans="1:8" ht="15" outlineLevel="1">
      <c r="A33" s="19">
        <v>7141</v>
      </c>
      <c r="B33" s="20"/>
      <c r="C33" s="20" t="s">
        <v>10</v>
      </c>
      <c r="D33" s="21">
        <v>767680.75</v>
      </c>
      <c r="E33" s="21">
        <v>439850</v>
      </c>
      <c r="F33" s="21">
        <v>597698.65</v>
      </c>
      <c r="G33" s="21">
        <f t="shared" si="0"/>
        <v>135.88692736160056</v>
      </c>
      <c r="H33" s="21">
        <f t="shared" si="1"/>
        <v>77.857709731551822</v>
      </c>
    </row>
    <row r="34" spans="1:8" ht="15.75">
      <c r="A34" s="33">
        <v>72</v>
      </c>
      <c r="B34" s="34" t="s">
        <v>19</v>
      </c>
      <c r="C34" s="34" t="s">
        <v>69</v>
      </c>
      <c r="D34" s="35">
        <f>+D35+D38+D39</f>
        <v>203095.88</v>
      </c>
      <c r="E34" s="35">
        <f>+E35+E38+E39</f>
        <v>419470.97000000003</v>
      </c>
      <c r="F34" s="35">
        <f>+F35+F38+F39</f>
        <v>496844.88</v>
      </c>
      <c r="G34" s="35">
        <f t="shared" si="0"/>
        <v>118.44559350555295</v>
      </c>
      <c r="H34" s="35">
        <f t="shared" si="1"/>
        <v>244.63562727121791</v>
      </c>
    </row>
    <row r="35" spans="1:8" ht="15">
      <c r="A35" s="19">
        <v>720</v>
      </c>
      <c r="B35" s="20"/>
      <c r="C35" s="20" t="s">
        <v>11</v>
      </c>
      <c r="D35" s="21">
        <f>+D36+D37</f>
        <v>56820.09</v>
      </c>
      <c r="E35" s="21">
        <f>+E36+E37</f>
        <v>116008.44</v>
      </c>
      <c r="F35" s="21">
        <f>+F36+F37</f>
        <v>260881</v>
      </c>
      <c r="G35" s="21">
        <f t="shared" si="0"/>
        <v>224.88105175795829</v>
      </c>
      <c r="H35" s="21">
        <f t="shared" si="1"/>
        <v>459.13514040544464</v>
      </c>
    </row>
    <row r="36" spans="1:8" ht="15" outlineLevel="1">
      <c r="A36" s="19">
        <v>7200</v>
      </c>
      <c r="B36" s="20"/>
      <c r="C36" s="20" t="s">
        <v>142</v>
      </c>
      <c r="D36" s="21">
        <v>56240.06</v>
      </c>
      <c r="E36" s="21">
        <v>116008.44</v>
      </c>
      <c r="F36" s="21">
        <v>252781</v>
      </c>
      <c r="G36" s="21">
        <f t="shared" si="0"/>
        <v>217.89880115619172</v>
      </c>
      <c r="H36" s="21">
        <f t="shared" si="1"/>
        <v>449.4678704112336</v>
      </c>
    </row>
    <row r="37" spans="1:8" ht="15" outlineLevel="1">
      <c r="A37" s="19">
        <v>7202</v>
      </c>
      <c r="B37" s="20"/>
      <c r="C37" s="20" t="s">
        <v>143</v>
      </c>
      <c r="D37" s="21">
        <v>580.03</v>
      </c>
      <c r="E37" s="21">
        <v>0</v>
      </c>
      <c r="F37" s="21">
        <v>8100</v>
      </c>
      <c r="G37" s="21">
        <f t="shared" si="0"/>
        <v>0</v>
      </c>
      <c r="H37" s="21">
        <f t="shared" si="1"/>
        <v>1396.4794924400462</v>
      </c>
    </row>
    <row r="38" spans="1:8" ht="15">
      <c r="A38" s="19">
        <v>721</v>
      </c>
      <c r="B38" s="20"/>
      <c r="C38" s="20" t="s">
        <v>20</v>
      </c>
      <c r="D38" s="21">
        <v>0</v>
      </c>
      <c r="E38" s="21">
        <v>0</v>
      </c>
      <c r="F38" s="21">
        <v>0</v>
      </c>
      <c r="G38" s="21">
        <f t="shared" si="0"/>
        <v>0</v>
      </c>
      <c r="H38" s="21">
        <f t="shared" si="1"/>
        <v>0</v>
      </c>
    </row>
    <row r="39" spans="1:8" ht="16.5" customHeight="1">
      <c r="A39" s="19">
        <v>722</v>
      </c>
      <c r="B39" s="20"/>
      <c r="C39" s="23" t="s">
        <v>60</v>
      </c>
      <c r="D39" s="21">
        <f>+D40+D41</f>
        <v>146275.79</v>
      </c>
      <c r="E39" s="21">
        <f>+E40+E41</f>
        <v>303462.53000000003</v>
      </c>
      <c r="F39" s="21">
        <f>+F40+F41</f>
        <v>235963.88</v>
      </c>
      <c r="G39" s="21">
        <f t="shared" ref="G39:G70" si="2">IF(E39&lt;&gt;0,F39/E39*100,0)</f>
        <v>77.757171536136596</v>
      </c>
      <c r="H39" s="21">
        <f t="shared" ref="H39:H70" si="3">IF(D39&lt;&gt;0,F39/D39*100,0)</f>
        <v>161.31437745097804</v>
      </c>
    </row>
    <row r="40" spans="1:8" ht="16.5" customHeight="1" outlineLevel="1">
      <c r="A40" s="19">
        <v>7220</v>
      </c>
      <c r="B40" s="20"/>
      <c r="C40" s="23" t="s">
        <v>144</v>
      </c>
      <c r="D40" s="21">
        <v>93683.41</v>
      </c>
      <c r="E40" s="21">
        <v>28000</v>
      </c>
      <c r="F40" s="21">
        <v>85977.12</v>
      </c>
      <c r="G40" s="21">
        <f t="shared" si="2"/>
        <v>307.06114285714284</v>
      </c>
      <c r="H40" s="21">
        <f t="shared" si="3"/>
        <v>91.774114541731549</v>
      </c>
    </row>
    <row r="41" spans="1:8" ht="16.5" customHeight="1" outlineLevel="1">
      <c r="A41" s="19">
        <v>7221</v>
      </c>
      <c r="B41" s="20"/>
      <c r="C41" s="23" t="s">
        <v>145</v>
      </c>
      <c r="D41" s="21">
        <v>52592.38</v>
      </c>
      <c r="E41" s="21">
        <v>275462.53000000003</v>
      </c>
      <c r="F41" s="21">
        <v>149986.76</v>
      </c>
      <c r="G41" s="21">
        <f t="shared" si="2"/>
        <v>54.449060639935311</v>
      </c>
      <c r="H41" s="21">
        <f t="shared" si="3"/>
        <v>285.18724575689487</v>
      </c>
    </row>
    <row r="42" spans="1:8" ht="15.75">
      <c r="A42" s="33">
        <v>73</v>
      </c>
      <c r="B42" s="34" t="s">
        <v>16</v>
      </c>
      <c r="C42" s="34" t="s">
        <v>70</v>
      </c>
      <c r="D42" s="35">
        <f>+D43+D46</f>
        <v>1210</v>
      </c>
      <c r="E42" s="35">
        <f>+E43+E46</f>
        <v>3550</v>
      </c>
      <c r="F42" s="35">
        <f>+F43+F46</f>
        <v>2150</v>
      </c>
      <c r="G42" s="35">
        <f t="shared" si="2"/>
        <v>60.563380281690137</v>
      </c>
      <c r="H42" s="35">
        <f t="shared" si="3"/>
        <v>177.68595041322314</v>
      </c>
    </row>
    <row r="43" spans="1:8" ht="15">
      <c r="A43" s="19">
        <v>730</v>
      </c>
      <c r="B43" s="20"/>
      <c r="C43" s="20" t="s">
        <v>21</v>
      </c>
      <c r="D43" s="21">
        <f>+D44+D45</f>
        <v>1210</v>
      </c>
      <c r="E43" s="21">
        <f>+E44+E45</f>
        <v>3550</v>
      </c>
      <c r="F43" s="21">
        <f>+F44+F45</f>
        <v>2150</v>
      </c>
      <c r="G43" s="21">
        <f t="shared" si="2"/>
        <v>60.563380281690137</v>
      </c>
      <c r="H43" s="21">
        <f t="shared" si="3"/>
        <v>177.68595041322314</v>
      </c>
    </row>
    <row r="44" spans="1:8" ht="15" outlineLevel="1">
      <c r="A44" s="19">
        <v>7300</v>
      </c>
      <c r="B44" s="20"/>
      <c r="C44" s="20" t="s">
        <v>146</v>
      </c>
      <c r="D44" s="21">
        <v>970</v>
      </c>
      <c r="E44" s="21">
        <v>3000</v>
      </c>
      <c r="F44" s="21">
        <v>2000</v>
      </c>
      <c r="G44" s="21">
        <f t="shared" si="2"/>
        <v>66.666666666666657</v>
      </c>
      <c r="H44" s="21">
        <f t="shared" si="3"/>
        <v>206.18556701030926</v>
      </c>
    </row>
    <row r="45" spans="1:8" ht="15" outlineLevel="1">
      <c r="A45" s="19">
        <v>7301</v>
      </c>
      <c r="B45" s="20"/>
      <c r="C45" s="20" t="s">
        <v>147</v>
      </c>
      <c r="D45" s="21">
        <v>240</v>
      </c>
      <c r="E45" s="21">
        <v>550</v>
      </c>
      <c r="F45" s="21">
        <v>150</v>
      </c>
      <c r="G45" s="21">
        <f t="shared" si="2"/>
        <v>27.27272727272727</v>
      </c>
      <c r="H45" s="21">
        <f t="shared" si="3"/>
        <v>62.5</v>
      </c>
    </row>
    <row r="46" spans="1:8" ht="15">
      <c r="A46" s="19">
        <v>731</v>
      </c>
      <c r="B46" s="20"/>
      <c r="C46" s="20" t="s">
        <v>12</v>
      </c>
      <c r="D46" s="21">
        <v>0</v>
      </c>
      <c r="E46" s="21">
        <v>0</v>
      </c>
      <c r="F46" s="21">
        <v>0</v>
      </c>
      <c r="G46" s="21">
        <f t="shared" si="2"/>
        <v>0</v>
      </c>
      <c r="H46" s="21">
        <f t="shared" si="3"/>
        <v>0</v>
      </c>
    </row>
    <row r="47" spans="1:8" ht="15.75">
      <c r="A47" s="33">
        <v>74</v>
      </c>
      <c r="B47" s="34" t="s">
        <v>16</v>
      </c>
      <c r="C47" s="34" t="s">
        <v>71</v>
      </c>
      <c r="D47" s="35">
        <f>+D48+D51</f>
        <v>1556796.2999999998</v>
      </c>
      <c r="E47" s="35">
        <f>+E48+E51</f>
        <v>3321904.55</v>
      </c>
      <c r="F47" s="35">
        <f>+F48+F51</f>
        <v>3255136.96</v>
      </c>
      <c r="G47" s="35">
        <f t="shared" si="2"/>
        <v>97.990081021442961</v>
      </c>
      <c r="H47" s="35">
        <f t="shared" si="3"/>
        <v>209.09202828912171</v>
      </c>
    </row>
    <row r="48" spans="1:8" ht="15.75" customHeight="1">
      <c r="A48" s="19">
        <v>740</v>
      </c>
      <c r="B48" s="20"/>
      <c r="C48" s="23" t="s">
        <v>13</v>
      </c>
      <c r="D48" s="21">
        <f>+D49+D50</f>
        <v>526380.68999999994</v>
      </c>
      <c r="E48" s="21">
        <f>+E49+E50</f>
        <v>1082556.17</v>
      </c>
      <c r="F48" s="21">
        <f>+F49+F50</f>
        <v>888288.58</v>
      </c>
      <c r="G48" s="21">
        <f t="shared" si="2"/>
        <v>82.054733474014569</v>
      </c>
      <c r="H48" s="21">
        <f t="shared" si="3"/>
        <v>168.75402097291982</v>
      </c>
    </row>
    <row r="49" spans="1:8" ht="15.75" customHeight="1" outlineLevel="1">
      <c r="A49" s="19">
        <v>7400</v>
      </c>
      <c r="B49" s="20"/>
      <c r="C49" s="23" t="s">
        <v>148</v>
      </c>
      <c r="D49" s="21">
        <v>526380.68999999994</v>
      </c>
      <c r="E49" s="21">
        <v>985399.83</v>
      </c>
      <c r="F49" s="21">
        <v>888288.58</v>
      </c>
      <c r="G49" s="21">
        <f t="shared" si="2"/>
        <v>90.144990181295242</v>
      </c>
      <c r="H49" s="21">
        <f t="shared" si="3"/>
        <v>168.75402097291982</v>
      </c>
    </row>
    <row r="50" spans="1:8" ht="15.75" customHeight="1" outlineLevel="1">
      <c r="A50" s="19">
        <v>7401</v>
      </c>
      <c r="B50" s="20"/>
      <c r="C50" s="23" t="s">
        <v>149</v>
      </c>
      <c r="D50" s="21">
        <v>0</v>
      </c>
      <c r="E50" s="21">
        <v>97156.34</v>
      </c>
      <c r="F50" s="21">
        <v>0</v>
      </c>
      <c r="G50" s="21">
        <f t="shared" si="2"/>
        <v>0</v>
      </c>
      <c r="H50" s="21">
        <f t="shared" si="3"/>
        <v>0</v>
      </c>
    </row>
    <row r="51" spans="1:8" ht="33.75" customHeight="1">
      <c r="A51" s="19">
        <v>741</v>
      </c>
      <c r="B51" s="20"/>
      <c r="C51" s="23" t="s">
        <v>54</v>
      </c>
      <c r="D51" s="21">
        <f>+D52</f>
        <v>1030415.61</v>
      </c>
      <c r="E51" s="21">
        <f>+E52</f>
        <v>2239348.38</v>
      </c>
      <c r="F51" s="21">
        <f>+F52</f>
        <v>2366848.38</v>
      </c>
      <c r="G51" s="21">
        <f t="shared" si="2"/>
        <v>105.69362057010532</v>
      </c>
      <c r="H51" s="21">
        <f t="shared" si="3"/>
        <v>229.69842042668586</v>
      </c>
    </row>
    <row r="52" spans="1:8" ht="21" customHeight="1" outlineLevel="1">
      <c r="A52" s="19">
        <v>7412</v>
      </c>
      <c r="B52" s="20"/>
      <c r="C52" s="23" t="s">
        <v>150</v>
      </c>
      <c r="D52" s="21">
        <v>1030415.61</v>
      </c>
      <c r="E52" s="21">
        <v>2239348.38</v>
      </c>
      <c r="F52" s="21">
        <v>2366848.38</v>
      </c>
      <c r="G52" s="21">
        <f t="shared" si="2"/>
        <v>105.69362057010532</v>
      </c>
      <c r="H52" s="21">
        <f t="shared" si="3"/>
        <v>229.69842042668586</v>
      </c>
    </row>
    <row r="53" spans="1:8" ht="15.75" customHeight="1">
      <c r="A53" s="33">
        <v>78</v>
      </c>
      <c r="B53" s="34" t="s">
        <v>16</v>
      </c>
      <c r="C53" s="34" t="s">
        <v>68</v>
      </c>
      <c r="D53" s="35">
        <f>+D54+D55</f>
        <v>0</v>
      </c>
      <c r="E53" s="35">
        <f>+E54+E55</f>
        <v>0</v>
      </c>
      <c r="F53" s="35">
        <f>+F54+F55</f>
        <v>0</v>
      </c>
      <c r="G53" s="35">
        <f t="shared" si="2"/>
        <v>0</v>
      </c>
      <c r="H53" s="35">
        <f t="shared" si="3"/>
        <v>0</v>
      </c>
    </row>
    <row r="54" spans="1:8" ht="15.75" customHeight="1">
      <c r="A54" s="19">
        <v>786</v>
      </c>
      <c r="B54" s="20"/>
      <c r="C54" s="23" t="s">
        <v>51</v>
      </c>
      <c r="D54" s="21">
        <v>0</v>
      </c>
      <c r="E54" s="21">
        <v>0</v>
      </c>
      <c r="F54" s="21">
        <v>0</v>
      </c>
      <c r="G54" s="21">
        <f t="shared" si="2"/>
        <v>0</v>
      </c>
      <c r="H54" s="21">
        <f t="shared" si="3"/>
        <v>0</v>
      </c>
    </row>
    <row r="55" spans="1:8" ht="15.75" customHeight="1">
      <c r="A55" s="19">
        <v>787</v>
      </c>
      <c r="B55" s="20"/>
      <c r="C55" s="23" t="s">
        <v>56</v>
      </c>
      <c r="D55" s="21">
        <v>0</v>
      </c>
      <c r="E55" s="21">
        <v>0</v>
      </c>
      <c r="F55" s="21">
        <v>0</v>
      </c>
      <c r="G55" s="21">
        <f t="shared" si="2"/>
        <v>0</v>
      </c>
      <c r="H55" s="21">
        <f t="shared" si="3"/>
        <v>0</v>
      </c>
    </row>
    <row r="56" spans="1:8" ht="18">
      <c r="A56" s="15" t="s">
        <v>15</v>
      </c>
      <c r="B56" s="37" t="s">
        <v>1</v>
      </c>
      <c r="C56" s="24" t="s">
        <v>22</v>
      </c>
      <c r="D56" s="36">
        <f>D57+D85+D101+D111</f>
        <v>10718583.379999999</v>
      </c>
      <c r="E56" s="36">
        <f>E57+E85+E101+E111</f>
        <v>16054109.66</v>
      </c>
      <c r="F56" s="36">
        <f>F57+F85+F101+F111</f>
        <v>19567188.779999997</v>
      </c>
      <c r="G56" s="36">
        <f t="shared" si="2"/>
        <v>121.88274027274831</v>
      </c>
      <c r="H56" s="36">
        <f t="shared" si="3"/>
        <v>182.55387009920335</v>
      </c>
    </row>
    <row r="57" spans="1:8" ht="15.75">
      <c r="A57" s="33">
        <v>40</v>
      </c>
      <c r="B57" s="34" t="s">
        <v>19</v>
      </c>
      <c r="C57" s="34" t="s">
        <v>23</v>
      </c>
      <c r="D57" s="35">
        <f>+D58+D65+D71+D81+D83</f>
        <v>3371955.9099999997</v>
      </c>
      <c r="E57" s="35">
        <f>+E58+E65+E71+E81+E83</f>
        <v>3778758.73</v>
      </c>
      <c r="F57" s="35">
        <f>+F58+F65+F71+F81+F83</f>
        <v>4624562.37</v>
      </c>
      <c r="G57" s="35">
        <f t="shared" si="2"/>
        <v>122.38310779899939</v>
      </c>
      <c r="H57" s="35">
        <f t="shared" si="3"/>
        <v>137.14777100985287</v>
      </c>
    </row>
    <row r="58" spans="1:8" ht="15">
      <c r="A58" s="19">
        <v>400</v>
      </c>
      <c r="B58" s="20"/>
      <c r="C58" s="20" t="s">
        <v>24</v>
      </c>
      <c r="D58" s="22">
        <f>+D59+D60+D61+D62+D63+D64</f>
        <v>758152.97000000009</v>
      </c>
      <c r="E58" s="22">
        <f>+E59+E60+E61+E62+E63+E64</f>
        <v>772449.97</v>
      </c>
      <c r="F58" s="22">
        <f>+F59+F60+F61+F62+F63+F64</f>
        <v>837449.97</v>
      </c>
      <c r="G58" s="22">
        <f t="shared" si="2"/>
        <v>108.41478445523146</v>
      </c>
      <c r="H58" s="22">
        <f t="shared" si="3"/>
        <v>110.45923489556466</v>
      </c>
    </row>
    <row r="59" spans="1:8" ht="15" outlineLevel="1">
      <c r="A59" s="19">
        <v>4000</v>
      </c>
      <c r="B59" s="20"/>
      <c r="C59" s="20" t="s">
        <v>86</v>
      </c>
      <c r="D59" s="22">
        <v>663235.82999999996</v>
      </c>
      <c r="E59" s="22">
        <v>691157.99</v>
      </c>
      <c r="F59" s="22">
        <v>756157.99</v>
      </c>
      <c r="G59" s="22">
        <f t="shared" si="2"/>
        <v>109.40450677565052</v>
      </c>
      <c r="H59" s="22">
        <f t="shared" si="3"/>
        <v>114.01042522084491</v>
      </c>
    </row>
    <row r="60" spans="1:8" ht="15" outlineLevel="1">
      <c r="A60" s="19">
        <v>4001</v>
      </c>
      <c r="B60" s="20"/>
      <c r="C60" s="20" t="s">
        <v>87</v>
      </c>
      <c r="D60" s="22">
        <v>11510.29</v>
      </c>
      <c r="E60" s="22">
        <v>3823.3</v>
      </c>
      <c r="F60" s="22">
        <v>3823.3</v>
      </c>
      <c r="G60" s="22">
        <f t="shared" si="2"/>
        <v>100</v>
      </c>
      <c r="H60" s="22">
        <f t="shared" si="3"/>
        <v>33.216365530321127</v>
      </c>
    </row>
    <row r="61" spans="1:8" ht="15" outlineLevel="1">
      <c r="A61" s="19">
        <v>4002</v>
      </c>
      <c r="B61" s="20"/>
      <c r="C61" s="20" t="s">
        <v>88</v>
      </c>
      <c r="D61" s="22">
        <v>50686.9</v>
      </c>
      <c r="E61" s="22">
        <v>62186.48</v>
      </c>
      <c r="F61" s="22">
        <v>62186.48</v>
      </c>
      <c r="G61" s="22">
        <f t="shared" si="2"/>
        <v>100</v>
      </c>
      <c r="H61" s="22">
        <f t="shared" si="3"/>
        <v>122.68747940789436</v>
      </c>
    </row>
    <row r="62" spans="1:8" ht="15" outlineLevel="1">
      <c r="A62" s="19">
        <v>4003</v>
      </c>
      <c r="B62" s="20"/>
      <c r="C62" s="20" t="s">
        <v>89</v>
      </c>
      <c r="D62" s="22">
        <v>27999.63</v>
      </c>
      <c r="E62" s="22">
        <v>12000</v>
      </c>
      <c r="F62" s="22">
        <v>12000</v>
      </c>
      <c r="G62" s="22">
        <f t="shared" si="2"/>
        <v>100</v>
      </c>
      <c r="H62" s="22">
        <f t="shared" si="3"/>
        <v>42.85770919115717</v>
      </c>
    </row>
    <row r="63" spans="1:8" ht="15" outlineLevel="1">
      <c r="A63" s="19">
        <v>4004</v>
      </c>
      <c r="B63" s="20"/>
      <c r="C63" s="20" t="s">
        <v>90</v>
      </c>
      <c r="D63" s="22">
        <v>3677.54</v>
      </c>
      <c r="E63" s="22">
        <v>2000</v>
      </c>
      <c r="F63" s="22">
        <v>2000</v>
      </c>
      <c r="G63" s="22">
        <f t="shared" si="2"/>
        <v>100</v>
      </c>
      <c r="H63" s="22">
        <f t="shared" si="3"/>
        <v>54.384180729509403</v>
      </c>
    </row>
    <row r="64" spans="1:8" ht="15" outlineLevel="1">
      <c r="A64" s="19">
        <v>4009</v>
      </c>
      <c r="B64" s="20"/>
      <c r="C64" s="20" t="s">
        <v>91</v>
      </c>
      <c r="D64" s="22">
        <v>1042.78</v>
      </c>
      <c r="E64" s="22">
        <v>1282.2</v>
      </c>
      <c r="F64" s="22">
        <v>1282.2</v>
      </c>
      <c r="G64" s="22">
        <f t="shared" si="2"/>
        <v>100</v>
      </c>
      <c r="H64" s="22">
        <f t="shared" si="3"/>
        <v>122.95978058650914</v>
      </c>
    </row>
    <row r="65" spans="1:8" ht="15">
      <c r="A65" s="19">
        <v>401</v>
      </c>
      <c r="B65" s="20"/>
      <c r="C65" s="20" t="s">
        <v>25</v>
      </c>
      <c r="D65" s="22">
        <f>+D66+D67+D68+D69+D70</f>
        <v>120228.82000000002</v>
      </c>
      <c r="E65" s="22">
        <f>+E66+E67+E68+E69+E70</f>
        <v>122856.63</v>
      </c>
      <c r="F65" s="22">
        <f>+F66+F67+F68+F69+F70</f>
        <v>122856.63</v>
      </c>
      <c r="G65" s="22">
        <f t="shared" si="2"/>
        <v>100</v>
      </c>
      <c r="H65" s="22">
        <f t="shared" si="3"/>
        <v>102.18567395072162</v>
      </c>
    </row>
    <row r="66" spans="1:8" ht="15" outlineLevel="1">
      <c r="A66" s="19">
        <v>4010</v>
      </c>
      <c r="B66" s="20"/>
      <c r="C66" s="20" t="s">
        <v>92</v>
      </c>
      <c r="D66" s="22">
        <v>62266.12</v>
      </c>
      <c r="E66" s="22">
        <v>60893.43</v>
      </c>
      <c r="F66" s="22">
        <v>60893.43</v>
      </c>
      <c r="G66" s="22">
        <f t="shared" si="2"/>
        <v>100</v>
      </c>
      <c r="H66" s="22">
        <f t="shared" si="3"/>
        <v>97.795446384004649</v>
      </c>
    </row>
    <row r="67" spans="1:8" ht="15" outlineLevel="1">
      <c r="A67" s="19">
        <v>4011</v>
      </c>
      <c r="B67" s="20"/>
      <c r="C67" s="20" t="s">
        <v>93</v>
      </c>
      <c r="D67" s="22">
        <v>49810.33</v>
      </c>
      <c r="E67" s="22">
        <v>48723.23</v>
      </c>
      <c r="F67" s="22">
        <v>48723.23</v>
      </c>
      <c r="G67" s="22">
        <f t="shared" si="2"/>
        <v>100</v>
      </c>
      <c r="H67" s="22">
        <f t="shared" si="3"/>
        <v>97.817520984101094</v>
      </c>
    </row>
    <row r="68" spans="1:8" ht="15" outlineLevel="1">
      <c r="A68" s="19">
        <v>4012</v>
      </c>
      <c r="B68" s="20"/>
      <c r="C68" s="20" t="s">
        <v>94</v>
      </c>
      <c r="D68" s="22">
        <v>414.57</v>
      </c>
      <c r="E68" s="22">
        <v>412.52</v>
      </c>
      <c r="F68" s="22">
        <v>412.52</v>
      </c>
      <c r="G68" s="22">
        <f t="shared" si="2"/>
        <v>100</v>
      </c>
      <c r="H68" s="22">
        <f t="shared" si="3"/>
        <v>99.505511735050774</v>
      </c>
    </row>
    <row r="69" spans="1:8" ht="15" outlineLevel="1">
      <c r="A69" s="19">
        <v>4013</v>
      </c>
      <c r="B69" s="20"/>
      <c r="C69" s="20" t="s">
        <v>95</v>
      </c>
      <c r="D69" s="22">
        <v>703.44</v>
      </c>
      <c r="E69" s="22">
        <v>687.8</v>
      </c>
      <c r="F69" s="22">
        <v>687.8</v>
      </c>
      <c r="G69" s="22">
        <f t="shared" si="2"/>
        <v>100</v>
      </c>
      <c r="H69" s="22">
        <f t="shared" si="3"/>
        <v>97.776640509496175</v>
      </c>
    </row>
    <row r="70" spans="1:8" ht="15" outlineLevel="1">
      <c r="A70" s="19">
        <v>4015</v>
      </c>
      <c r="B70" s="20"/>
      <c r="C70" s="20" t="s">
        <v>96</v>
      </c>
      <c r="D70" s="22">
        <v>7034.36</v>
      </c>
      <c r="E70" s="22">
        <v>12139.65</v>
      </c>
      <c r="F70" s="22">
        <v>12139.65</v>
      </c>
      <c r="G70" s="22">
        <f t="shared" si="2"/>
        <v>100</v>
      </c>
      <c r="H70" s="22">
        <f t="shared" si="3"/>
        <v>172.57646751090363</v>
      </c>
    </row>
    <row r="71" spans="1:8" ht="15">
      <c r="A71" s="19">
        <v>402</v>
      </c>
      <c r="B71" s="20"/>
      <c r="C71" s="20" t="s">
        <v>26</v>
      </c>
      <c r="D71" s="21">
        <f>+D72+D73+D74+D75+D76+D77+D78+D79+D80</f>
        <v>2283791.6599999997</v>
      </c>
      <c r="E71" s="21">
        <f>+E72+E73+E74+E75+E76+E77+E78+E79+E80</f>
        <v>2623657.13</v>
      </c>
      <c r="F71" s="21">
        <f>+F72+F73+F74+F75+F76+F77+F78+F79+F80</f>
        <v>3404460.77</v>
      </c>
      <c r="G71" s="21">
        <f t="shared" ref="G71:G102" si="4">IF(E71&lt;&gt;0,F71/E71*100,0)</f>
        <v>129.76012494437487</v>
      </c>
      <c r="H71" s="21">
        <f t="shared" ref="H71:H102" si="5">IF(D71&lt;&gt;0,F71/D71*100,0)</f>
        <v>149.07054919361605</v>
      </c>
    </row>
    <row r="72" spans="1:8" ht="15" outlineLevel="1">
      <c r="A72" s="19">
        <v>4020</v>
      </c>
      <c r="B72" s="20"/>
      <c r="C72" s="20" t="s">
        <v>97</v>
      </c>
      <c r="D72" s="21">
        <v>410919.24</v>
      </c>
      <c r="E72" s="21">
        <v>621884.32999999996</v>
      </c>
      <c r="F72" s="21">
        <v>1060333.1299999999</v>
      </c>
      <c r="G72" s="21">
        <f t="shared" si="4"/>
        <v>170.50327188659023</v>
      </c>
      <c r="H72" s="21">
        <f t="shared" si="5"/>
        <v>258.03929988773461</v>
      </c>
    </row>
    <row r="73" spans="1:8" ht="15" outlineLevel="1">
      <c r="A73" s="19">
        <v>4021</v>
      </c>
      <c r="B73" s="20"/>
      <c r="C73" s="20" t="s">
        <v>98</v>
      </c>
      <c r="D73" s="21">
        <v>111896.58</v>
      </c>
      <c r="E73" s="21">
        <v>122687.37</v>
      </c>
      <c r="F73" s="21">
        <v>122107.37</v>
      </c>
      <c r="G73" s="21">
        <f t="shared" si="4"/>
        <v>99.527253701827661</v>
      </c>
      <c r="H73" s="21">
        <f t="shared" si="5"/>
        <v>109.12520293292252</v>
      </c>
    </row>
    <row r="74" spans="1:8" ht="15" outlineLevel="1">
      <c r="A74" s="19">
        <v>4022</v>
      </c>
      <c r="B74" s="20"/>
      <c r="C74" s="20" t="s">
        <v>99</v>
      </c>
      <c r="D74" s="21">
        <v>164089.26999999999</v>
      </c>
      <c r="E74" s="21">
        <v>278829.65999999997</v>
      </c>
      <c r="F74" s="21">
        <v>338417.04</v>
      </c>
      <c r="G74" s="21">
        <f t="shared" si="4"/>
        <v>121.37053138464537</v>
      </c>
      <c r="H74" s="21">
        <f t="shared" si="5"/>
        <v>206.23959141264993</v>
      </c>
    </row>
    <row r="75" spans="1:8" ht="15" outlineLevel="1">
      <c r="A75" s="19">
        <v>4023</v>
      </c>
      <c r="B75" s="20"/>
      <c r="C75" s="20" t="s">
        <v>100</v>
      </c>
      <c r="D75" s="21">
        <v>5022.59</v>
      </c>
      <c r="E75" s="21">
        <v>3730</v>
      </c>
      <c r="F75" s="21">
        <v>3750</v>
      </c>
      <c r="G75" s="21">
        <f t="shared" si="4"/>
        <v>100.53619302949062</v>
      </c>
      <c r="H75" s="21">
        <f t="shared" si="5"/>
        <v>74.662674038693183</v>
      </c>
    </row>
    <row r="76" spans="1:8" ht="15" outlineLevel="1">
      <c r="A76" s="19">
        <v>4024</v>
      </c>
      <c r="B76" s="20"/>
      <c r="C76" s="20" t="s">
        <v>101</v>
      </c>
      <c r="D76" s="21">
        <v>3820.32</v>
      </c>
      <c r="E76" s="21">
        <v>8350.8700000000008</v>
      </c>
      <c r="F76" s="21">
        <v>8350.8700000000008</v>
      </c>
      <c r="G76" s="21">
        <f t="shared" si="4"/>
        <v>100</v>
      </c>
      <c r="H76" s="21">
        <f t="shared" si="5"/>
        <v>218.59085102818611</v>
      </c>
    </row>
    <row r="77" spans="1:8" ht="15" outlineLevel="1">
      <c r="A77" s="19">
        <v>4025</v>
      </c>
      <c r="B77" s="20"/>
      <c r="C77" s="20" t="s">
        <v>102</v>
      </c>
      <c r="D77" s="21">
        <v>1223061.6399999999</v>
      </c>
      <c r="E77" s="21">
        <v>1253689</v>
      </c>
      <c r="F77" s="21">
        <v>1270713</v>
      </c>
      <c r="G77" s="21">
        <f t="shared" si="4"/>
        <v>101.35791252854575</v>
      </c>
      <c r="H77" s="21">
        <f t="shared" si="5"/>
        <v>103.89607182839944</v>
      </c>
    </row>
    <row r="78" spans="1:8" ht="15" outlineLevel="1">
      <c r="A78" s="19">
        <v>4026</v>
      </c>
      <c r="B78" s="20"/>
      <c r="C78" s="20" t="s">
        <v>103</v>
      </c>
      <c r="D78" s="21">
        <v>69720.59</v>
      </c>
      <c r="E78" s="21">
        <v>5615.03</v>
      </c>
      <c r="F78" s="21">
        <v>5615.03</v>
      </c>
      <c r="G78" s="21">
        <f t="shared" si="4"/>
        <v>100</v>
      </c>
      <c r="H78" s="21">
        <f t="shared" si="5"/>
        <v>8.053618020157316</v>
      </c>
    </row>
    <row r="79" spans="1:8" ht="15" outlineLevel="1">
      <c r="A79" s="19">
        <v>4027</v>
      </c>
      <c r="B79" s="20"/>
      <c r="C79" s="20" t="s">
        <v>104</v>
      </c>
      <c r="D79" s="21">
        <v>0</v>
      </c>
      <c r="E79" s="21">
        <v>0</v>
      </c>
      <c r="F79" s="21">
        <v>92100</v>
      </c>
      <c r="G79" s="21">
        <f t="shared" si="4"/>
        <v>0</v>
      </c>
      <c r="H79" s="21">
        <f t="shared" si="5"/>
        <v>0</v>
      </c>
    </row>
    <row r="80" spans="1:8" ht="15" outlineLevel="1">
      <c r="A80" s="19">
        <v>4029</v>
      </c>
      <c r="B80" s="20"/>
      <c r="C80" s="20" t="s">
        <v>105</v>
      </c>
      <c r="D80" s="21">
        <v>295261.43</v>
      </c>
      <c r="E80" s="21">
        <v>328870.87</v>
      </c>
      <c r="F80" s="21">
        <v>503074.33</v>
      </c>
      <c r="G80" s="21">
        <f t="shared" si="4"/>
        <v>152.97017032855479</v>
      </c>
      <c r="H80" s="21">
        <f t="shared" si="5"/>
        <v>170.38267748008943</v>
      </c>
    </row>
    <row r="81" spans="1:8" ht="15">
      <c r="A81" s="19">
        <v>403</v>
      </c>
      <c r="B81" s="20"/>
      <c r="C81" s="20" t="s">
        <v>27</v>
      </c>
      <c r="D81" s="21">
        <f>+D82</f>
        <v>94185.26</v>
      </c>
      <c r="E81" s="21">
        <f>+E82</f>
        <v>78200</v>
      </c>
      <c r="F81" s="21">
        <f>+F82</f>
        <v>78200</v>
      </c>
      <c r="G81" s="21">
        <f t="shared" si="4"/>
        <v>100</v>
      </c>
      <c r="H81" s="21">
        <f t="shared" si="5"/>
        <v>83.027853827658376</v>
      </c>
    </row>
    <row r="82" spans="1:8" ht="15" outlineLevel="1">
      <c r="A82" s="19">
        <v>4031</v>
      </c>
      <c r="B82" s="20"/>
      <c r="C82" s="20" t="s">
        <v>106</v>
      </c>
      <c r="D82" s="21">
        <v>94185.26</v>
      </c>
      <c r="E82" s="21">
        <v>78200</v>
      </c>
      <c r="F82" s="21">
        <v>78200</v>
      </c>
      <c r="G82" s="21">
        <f t="shared" si="4"/>
        <v>100</v>
      </c>
      <c r="H82" s="21">
        <f t="shared" si="5"/>
        <v>83.027853827658376</v>
      </c>
    </row>
    <row r="83" spans="1:8" ht="15">
      <c r="A83" s="19">
        <v>409</v>
      </c>
      <c r="B83" s="20"/>
      <c r="C83" s="20" t="s">
        <v>55</v>
      </c>
      <c r="D83" s="22">
        <f>+D84</f>
        <v>115597.2</v>
      </c>
      <c r="E83" s="22">
        <f>+E84</f>
        <v>181595</v>
      </c>
      <c r="F83" s="22">
        <f>+F84</f>
        <v>181595</v>
      </c>
      <c r="G83" s="22">
        <f t="shared" si="4"/>
        <v>100</v>
      </c>
      <c r="H83" s="22">
        <f t="shared" si="5"/>
        <v>157.09290536448981</v>
      </c>
    </row>
    <row r="84" spans="1:8" ht="15" outlineLevel="1">
      <c r="A84" s="19">
        <v>4091</v>
      </c>
      <c r="B84" s="20"/>
      <c r="C84" s="20" t="s">
        <v>107</v>
      </c>
      <c r="D84" s="22">
        <v>115597.2</v>
      </c>
      <c r="E84" s="22">
        <v>181595</v>
      </c>
      <c r="F84" s="22">
        <v>181595</v>
      </c>
      <c r="G84" s="22">
        <f t="shared" si="4"/>
        <v>100</v>
      </c>
      <c r="H84" s="22">
        <f t="shared" si="5"/>
        <v>157.09290536448981</v>
      </c>
    </row>
    <row r="85" spans="1:8" ht="15.75">
      <c r="A85" s="33">
        <v>41</v>
      </c>
      <c r="B85" s="34"/>
      <c r="C85" s="34" t="s">
        <v>72</v>
      </c>
      <c r="D85" s="35">
        <f>+D86+D89+D92+D94</f>
        <v>4410906.55</v>
      </c>
      <c r="E85" s="35">
        <f>+E86+E89+E92+E94</f>
        <v>4807883.0200000005</v>
      </c>
      <c r="F85" s="35">
        <f>+F86+F89+F92+F94</f>
        <v>5450659.9399999995</v>
      </c>
      <c r="G85" s="35">
        <f t="shared" si="4"/>
        <v>113.36922960326099</v>
      </c>
      <c r="H85" s="35">
        <f t="shared" si="5"/>
        <v>123.57232868603847</v>
      </c>
    </row>
    <row r="86" spans="1:8" ht="15">
      <c r="A86" s="19">
        <v>410</v>
      </c>
      <c r="B86" s="20"/>
      <c r="C86" s="20" t="s">
        <v>28</v>
      </c>
      <c r="D86" s="21">
        <f>+D87+D88</f>
        <v>634165.61</v>
      </c>
      <c r="E86" s="21">
        <f>+E87+E88</f>
        <v>848771.66</v>
      </c>
      <c r="F86" s="21">
        <f>+F87+F88</f>
        <v>1488200</v>
      </c>
      <c r="G86" s="21">
        <f t="shared" si="4"/>
        <v>175.33573163835371</v>
      </c>
      <c r="H86" s="21">
        <f t="shared" si="5"/>
        <v>234.67056184267074</v>
      </c>
    </row>
    <row r="87" spans="1:8" ht="15" outlineLevel="1">
      <c r="A87" s="19">
        <v>4100</v>
      </c>
      <c r="B87" s="20"/>
      <c r="C87" s="20" t="s">
        <v>108</v>
      </c>
      <c r="D87" s="21">
        <v>596320.51</v>
      </c>
      <c r="E87" s="21">
        <v>756771.66</v>
      </c>
      <c r="F87" s="21">
        <v>1291200</v>
      </c>
      <c r="G87" s="21">
        <f t="shared" si="4"/>
        <v>170.61949703560515</v>
      </c>
      <c r="H87" s="21">
        <f t="shared" si="5"/>
        <v>216.52785345249987</v>
      </c>
    </row>
    <row r="88" spans="1:8" ht="15" outlineLevel="1">
      <c r="A88" s="19">
        <v>4102</v>
      </c>
      <c r="B88" s="20"/>
      <c r="C88" s="20" t="s">
        <v>109</v>
      </c>
      <c r="D88" s="21">
        <v>37845.1</v>
      </c>
      <c r="E88" s="21">
        <v>92000</v>
      </c>
      <c r="F88" s="21">
        <v>197000</v>
      </c>
      <c r="G88" s="21">
        <f t="shared" si="4"/>
        <v>214.13043478260869</v>
      </c>
      <c r="H88" s="21">
        <f t="shared" si="5"/>
        <v>520.5429500780815</v>
      </c>
    </row>
    <row r="89" spans="1:8" ht="15">
      <c r="A89" s="19">
        <v>411</v>
      </c>
      <c r="B89" s="20"/>
      <c r="C89" s="20" t="s">
        <v>29</v>
      </c>
      <c r="D89" s="21">
        <f>+D90+D91</f>
        <v>2307326.63</v>
      </c>
      <c r="E89" s="21">
        <f>+E90+E91</f>
        <v>2434728</v>
      </c>
      <c r="F89" s="21">
        <f>+F90+F91</f>
        <v>2413728</v>
      </c>
      <c r="G89" s="21">
        <f t="shared" si="4"/>
        <v>99.137480654923266</v>
      </c>
      <c r="H89" s="21">
        <f t="shared" si="5"/>
        <v>104.61145676630967</v>
      </c>
    </row>
    <row r="90" spans="1:8" ht="15" outlineLevel="1">
      <c r="A90" s="19">
        <v>4111</v>
      </c>
      <c r="B90" s="20"/>
      <c r="C90" s="20" t="s">
        <v>110</v>
      </c>
      <c r="D90" s="21">
        <v>34320</v>
      </c>
      <c r="E90" s="21">
        <v>40000</v>
      </c>
      <c r="F90" s="21">
        <v>40000</v>
      </c>
      <c r="G90" s="21">
        <f t="shared" si="4"/>
        <v>100</v>
      </c>
      <c r="H90" s="21">
        <f t="shared" si="5"/>
        <v>116.55011655011656</v>
      </c>
    </row>
    <row r="91" spans="1:8" ht="15" outlineLevel="1">
      <c r="A91" s="19">
        <v>4119</v>
      </c>
      <c r="B91" s="20"/>
      <c r="C91" s="20" t="s">
        <v>111</v>
      </c>
      <c r="D91" s="21">
        <v>2273006.63</v>
      </c>
      <c r="E91" s="21">
        <v>2394728</v>
      </c>
      <c r="F91" s="21">
        <v>2373728</v>
      </c>
      <c r="G91" s="21">
        <f t="shared" si="4"/>
        <v>99.123073685195138</v>
      </c>
      <c r="H91" s="21">
        <f t="shared" si="5"/>
        <v>104.431195609843</v>
      </c>
    </row>
    <row r="92" spans="1:8" ht="15">
      <c r="A92" s="19">
        <v>412</v>
      </c>
      <c r="B92" s="20"/>
      <c r="C92" s="20" t="s">
        <v>58</v>
      </c>
      <c r="D92" s="21">
        <f>+D93</f>
        <v>533305</v>
      </c>
      <c r="E92" s="21">
        <f>+E93</f>
        <v>447210</v>
      </c>
      <c r="F92" s="21">
        <f>+F93</f>
        <v>477310</v>
      </c>
      <c r="G92" s="21">
        <f t="shared" si="4"/>
        <v>106.7306187249838</v>
      </c>
      <c r="H92" s="21">
        <f t="shared" si="5"/>
        <v>89.500379707671968</v>
      </c>
    </row>
    <row r="93" spans="1:8" ht="15" outlineLevel="1">
      <c r="A93" s="19">
        <v>4120</v>
      </c>
      <c r="B93" s="20"/>
      <c r="C93" s="20" t="s">
        <v>112</v>
      </c>
      <c r="D93" s="21">
        <v>533305</v>
      </c>
      <c r="E93" s="21">
        <v>447210</v>
      </c>
      <c r="F93" s="21">
        <v>477310</v>
      </c>
      <c r="G93" s="21">
        <f t="shared" si="4"/>
        <v>106.7306187249838</v>
      </c>
      <c r="H93" s="21">
        <f t="shared" si="5"/>
        <v>89.500379707671968</v>
      </c>
    </row>
    <row r="94" spans="1:8" ht="15">
      <c r="A94" s="19">
        <v>413</v>
      </c>
      <c r="B94" s="20"/>
      <c r="C94" s="20" t="s">
        <v>30</v>
      </c>
      <c r="D94" s="21">
        <f>+D95+D96+D97+D98+D99</f>
        <v>936109.31</v>
      </c>
      <c r="E94" s="21">
        <f>+E95+E96+E97+E98+E99</f>
        <v>1077173.3600000001</v>
      </c>
      <c r="F94" s="21">
        <f>+F95+F96+F97+F98+F99</f>
        <v>1071421.94</v>
      </c>
      <c r="G94" s="21">
        <f t="shared" si="4"/>
        <v>99.46606366128475</v>
      </c>
      <c r="H94" s="21">
        <f t="shared" si="5"/>
        <v>114.45478947325071</v>
      </c>
    </row>
    <row r="95" spans="1:8" ht="15" outlineLevel="1">
      <c r="A95" s="19">
        <v>4130</v>
      </c>
      <c r="B95" s="20"/>
      <c r="C95" s="20" t="s">
        <v>113</v>
      </c>
      <c r="D95" s="21">
        <v>101037.1</v>
      </c>
      <c r="E95" s="21">
        <v>116853.66</v>
      </c>
      <c r="F95" s="21">
        <v>114385.47</v>
      </c>
      <c r="G95" s="21">
        <f t="shared" si="4"/>
        <v>97.887794015181044</v>
      </c>
      <c r="H95" s="21">
        <f t="shared" si="5"/>
        <v>113.21135503691218</v>
      </c>
    </row>
    <row r="96" spans="1:8" ht="15" outlineLevel="1">
      <c r="A96" s="19">
        <v>4131</v>
      </c>
      <c r="B96" s="20"/>
      <c r="C96" s="20" t="s">
        <v>114</v>
      </c>
      <c r="D96" s="21">
        <v>81775.02</v>
      </c>
      <c r="E96" s="21">
        <v>80000</v>
      </c>
      <c r="F96" s="21">
        <v>85000</v>
      </c>
      <c r="G96" s="21">
        <f t="shared" si="4"/>
        <v>106.25</v>
      </c>
      <c r="H96" s="21">
        <f t="shared" si="5"/>
        <v>103.94372266738669</v>
      </c>
    </row>
    <row r="97" spans="1:8" ht="15" outlineLevel="1">
      <c r="A97" s="19">
        <v>4132</v>
      </c>
      <c r="B97" s="20"/>
      <c r="C97" s="20" t="s">
        <v>115</v>
      </c>
      <c r="D97" s="21">
        <v>1795.15</v>
      </c>
      <c r="E97" s="21">
        <v>3680</v>
      </c>
      <c r="F97" s="21">
        <v>3680</v>
      </c>
      <c r="G97" s="21">
        <f t="shared" si="4"/>
        <v>100</v>
      </c>
      <c r="H97" s="21">
        <f t="shared" si="5"/>
        <v>204.99679692504805</v>
      </c>
    </row>
    <row r="98" spans="1:8" ht="15" outlineLevel="1">
      <c r="A98" s="19">
        <v>4133</v>
      </c>
      <c r="B98" s="20"/>
      <c r="C98" s="20" t="s">
        <v>116</v>
      </c>
      <c r="D98" s="21">
        <v>751502.04</v>
      </c>
      <c r="E98" s="21">
        <v>822306.47</v>
      </c>
      <c r="F98" s="21">
        <v>833356.47</v>
      </c>
      <c r="G98" s="21">
        <f t="shared" si="4"/>
        <v>101.34378123037267</v>
      </c>
      <c r="H98" s="21">
        <f t="shared" si="5"/>
        <v>110.89211015315405</v>
      </c>
    </row>
    <row r="99" spans="1:8" ht="15" outlineLevel="1">
      <c r="A99" s="19">
        <v>4135</v>
      </c>
      <c r="B99" s="20"/>
      <c r="C99" s="20" t="s">
        <v>117</v>
      </c>
      <c r="D99" s="21">
        <v>0</v>
      </c>
      <c r="E99" s="21">
        <v>54333.23</v>
      </c>
      <c r="F99" s="21">
        <v>35000</v>
      </c>
      <c r="G99" s="21">
        <f t="shared" si="4"/>
        <v>64.417300425540674</v>
      </c>
      <c r="H99" s="21">
        <f t="shared" si="5"/>
        <v>0</v>
      </c>
    </row>
    <row r="100" spans="1:8" ht="15">
      <c r="A100" s="19">
        <v>414</v>
      </c>
      <c r="B100" s="20"/>
      <c r="C100" s="20" t="s">
        <v>81</v>
      </c>
      <c r="D100" s="21">
        <v>0</v>
      </c>
      <c r="E100" s="21">
        <v>0</v>
      </c>
      <c r="F100" s="21">
        <v>0</v>
      </c>
      <c r="G100" s="21">
        <f t="shared" si="4"/>
        <v>0</v>
      </c>
      <c r="H100" s="21">
        <f t="shared" si="5"/>
        <v>0</v>
      </c>
    </row>
    <row r="101" spans="1:8" ht="15.75">
      <c r="A101" s="33">
        <v>42</v>
      </c>
      <c r="B101" s="34" t="s">
        <v>31</v>
      </c>
      <c r="C101" s="34" t="s">
        <v>73</v>
      </c>
      <c r="D101" s="35">
        <f>+D102</f>
        <v>2559279.7799999998</v>
      </c>
      <c r="E101" s="35">
        <f>+E102</f>
        <v>7311478.0299999993</v>
      </c>
      <c r="F101" s="35">
        <f>+F102</f>
        <v>9328976.5899999999</v>
      </c>
      <c r="G101" s="35">
        <f t="shared" si="4"/>
        <v>127.59358028187908</v>
      </c>
      <c r="H101" s="35">
        <f t="shared" si="5"/>
        <v>364.51569941290279</v>
      </c>
    </row>
    <row r="102" spans="1:8" ht="15">
      <c r="A102" s="19">
        <v>420</v>
      </c>
      <c r="B102" s="20"/>
      <c r="C102" s="20" t="s">
        <v>32</v>
      </c>
      <c r="D102" s="21">
        <f>+D103+D104+D105+D106+D107+D108+D109+D110</f>
        <v>2559279.7799999998</v>
      </c>
      <c r="E102" s="21">
        <f>+E103+E104+E105+E106+E107+E108+E109+E110</f>
        <v>7311478.0299999993</v>
      </c>
      <c r="F102" s="21">
        <f>+F103+F104+F105+F106+F107+F108+F109+F110</f>
        <v>9328976.5899999999</v>
      </c>
      <c r="G102" s="21">
        <f t="shared" si="4"/>
        <v>127.59358028187908</v>
      </c>
      <c r="H102" s="21">
        <f t="shared" si="5"/>
        <v>364.51569941290279</v>
      </c>
    </row>
    <row r="103" spans="1:8" ht="15" outlineLevel="1">
      <c r="A103" s="19">
        <v>4201</v>
      </c>
      <c r="B103" s="20"/>
      <c r="C103" s="20" t="s">
        <v>118</v>
      </c>
      <c r="D103" s="21">
        <v>7000</v>
      </c>
      <c r="E103" s="21">
        <v>0</v>
      </c>
      <c r="F103" s="21">
        <v>0</v>
      </c>
      <c r="G103" s="21">
        <f t="shared" ref="G103:G134" si="6">IF(E103&lt;&gt;0,F103/E103*100,0)</f>
        <v>0</v>
      </c>
      <c r="H103" s="21">
        <f t="shared" ref="H103:H117" si="7">IF(D103&lt;&gt;0,F103/D103*100,0)</f>
        <v>0</v>
      </c>
    </row>
    <row r="104" spans="1:8" ht="15" outlineLevel="1">
      <c r="A104" s="19">
        <v>4202</v>
      </c>
      <c r="B104" s="20"/>
      <c r="C104" s="20" t="s">
        <v>119</v>
      </c>
      <c r="D104" s="21">
        <v>48423.28</v>
      </c>
      <c r="E104" s="21">
        <v>23254.43</v>
      </c>
      <c r="F104" s="21">
        <v>453753.24</v>
      </c>
      <c r="G104" s="21">
        <f t="shared" si="6"/>
        <v>1951.2550511880959</v>
      </c>
      <c r="H104" s="21">
        <f t="shared" si="7"/>
        <v>937.05597803370608</v>
      </c>
    </row>
    <row r="105" spans="1:8" ht="15" outlineLevel="1">
      <c r="A105" s="19">
        <v>4203</v>
      </c>
      <c r="B105" s="20"/>
      <c r="C105" s="20" t="s">
        <v>120</v>
      </c>
      <c r="D105" s="21">
        <v>0</v>
      </c>
      <c r="E105" s="21">
        <v>200</v>
      </c>
      <c r="F105" s="21">
        <v>200</v>
      </c>
      <c r="G105" s="21">
        <f t="shared" si="6"/>
        <v>100</v>
      </c>
      <c r="H105" s="21">
        <f t="shared" si="7"/>
        <v>0</v>
      </c>
    </row>
    <row r="106" spans="1:8" ht="15" outlineLevel="1">
      <c r="A106" s="19">
        <v>4204</v>
      </c>
      <c r="B106" s="20"/>
      <c r="C106" s="20" t="s">
        <v>121</v>
      </c>
      <c r="D106" s="21">
        <v>1258969.8</v>
      </c>
      <c r="E106" s="21">
        <v>5028793.17</v>
      </c>
      <c r="F106" s="21">
        <v>5393995.6500000004</v>
      </c>
      <c r="G106" s="21">
        <f t="shared" si="6"/>
        <v>107.26222908070011</v>
      </c>
      <c r="H106" s="21">
        <f t="shared" si="7"/>
        <v>428.44519781173472</v>
      </c>
    </row>
    <row r="107" spans="1:8" ht="15" outlineLevel="1">
      <c r="A107" s="19">
        <v>4205</v>
      </c>
      <c r="B107" s="20"/>
      <c r="C107" s="20" t="s">
        <v>122</v>
      </c>
      <c r="D107" s="21">
        <v>752642.4</v>
      </c>
      <c r="E107" s="21">
        <v>1912339.1</v>
      </c>
      <c r="F107" s="21">
        <v>3023032.86</v>
      </c>
      <c r="G107" s="21">
        <f t="shared" si="6"/>
        <v>158.08037706283366</v>
      </c>
      <c r="H107" s="21">
        <f t="shared" si="7"/>
        <v>401.65593381398656</v>
      </c>
    </row>
    <row r="108" spans="1:8" ht="15" outlineLevel="1">
      <c r="A108" s="19">
        <v>4206</v>
      </c>
      <c r="B108" s="20"/>
      <c r="C108" s="20" t="s">
        <v>123</v>
      </c>
      <c r="D108" s="21">
        <v>178808.69</v>
      </c>
      <c r="E108" s="21">
        <v>152649.28</v>
      </c>
      <c r="F108" s="21">
        <v>203000</v>
      </c>
      <c r="G108" s="21">
        <f t="shared" si="6"/>
        <v>132.98457745755499</v>
      </c>
      <c r="H108" s="21">
        <f t="shared" si="7"/>
        <v>113.52915789495466</v>
      </c>
    </row>
    <row r="109" spans="1:8" ht="15" outlineLevel="1">
      <c r="A109" s="19">
        <v>4207</v>
      </c>
      <c r="B109" s="20"/>
      <c r="C109" s="20" t="s">
        <v>124</v>
      </c>
      <c r="D109" s="21">
        <v>450</v>
      </c>
      <c r="E109" s="21">
        <v>0</v>
      </c>
      <c r="F109" s="21">
        <v>0</v>
      </c>
      <c r="G109" s="21">
        <f t="shared" si="6"/>
        <v>0</v>
      </c>
      <c r="H109" s="21">
        <f t="shared" si="7"/>
        <v>0</v>
      </c>
    </row>
    <row r="110" spans="1:8" ht="15" outlineLevel="1">
      <c r="A110" s="19">
        <v>4208</v>
      </c>
      <c r="B110" s="20"/>
      <c r="C110" s="20" t="s">
        <v>125</v>
      </c>
      <c r="D110" s="21">
        <v>312985.61</v>
      </c>
      <c r="E110" s="21">
        <v>194242.05</v>
      </c>
      <c r="F110" s="21">
        <v>254994.84</v>
      </c>
      <c r="G110" s="21">
        <f t="shared" si="6"/>
        <v>131.27684762387958</v>
      </c>
      <c r="H110" s="21">
        <f t="shared" si="7"/>
        <v>81.471745617953502</v>
      </c>
    </row>
    <row r="111" spans="1:8" ht="15.75">
      <c r="A111" s="33">
        <v>43</v>
      </c>
      <c r="B111" s="34"/>
      <c r="C111" s="34" t="s">
        <v>74</v>
      </c>
      <c r="D111" s="35">
        <f>D112+D114</f>
        <v>376441.14</v>
      </c>
      <c r="E111" s="35">
        <f>E112+E114</f>
        <v>155989.88</v>
      </c>
      <c r="F111" s="35">
        <f>F112+F114</f>
        <v>162989.88</v>
      </c>
      <c r="G111" s="35">
        <f t="shared" si="6"/>
        <v>104.48747059745158</v>
      </c>
      <c r="H111" s="35">
        <f t="shared" si="7"/>
        <v>43.297573692397165</v>
      </c>
    </row>
    <row r="112" spans="1:8" s="46" customFormat="1" ht="15">
      <c r="A112" s="47">
        <v>431</v>
      </c>
      <c r="B112" s="48"/>
      <c r="C112" s="48" t="s">
        <v>49</v>
      </c>
      <c r="D112" s="49">
        <f>+D113</f>
        <v>146047.85999999999</v>
      </c>
      <c r="E112" s="49">
        <f>+E113</f>
        <v>0</v>
      </c>
      <c r="F112" s="49">
        <f>+F113</f>
        <v>0</v>
      </c>
      <c r="G112" s="49">
        <f t="shared" si="6"/>
        <v>0</v>
      </c>
      <c r="H112" s="49">
        <f t="shared" si="7"/>
        <v>0</v>
      </c>
    </row>
    <row r="113" spans="1:8" s="46" customFormat="1" ht="15" outlineLevel="1">
      <c r="A113" s="47">
        <v>4310</v>
      </c>
      <c r="B113" s="48"/>
      <c r="C113" s="48" t="s">
        <v>126</v>
      </c>
      <c r="D113" s="49">
        <v>146047.85999999999</v>
      </c>
      <c r="E113" s="49">
        <v>0</v>
      </c>
      <c r="F113" s="49">
        <v>0</v>
      </c>
      <c r="G113" s="49">
        <f t="shared" si="6"/>
        <v>0</v>
      </c>
      <c r="H113" s="49">
        <f t="shared" si="7"/>
        <v>0</v>
      </c>
    </row>
    <row r="114" spans="1:8" ht="15">
      <c r="A114" s="19">
        <v>432</v>
      </c>
      <c r="B114" s="20"/>
      <c r="C114" s="20" t="s">
        <v>50</v>
      </c>
      <c r="D114" s="21">
        <f>+D115+D116</f>
        <v>230393.28000000003</v>
      </c>
      <c r="E114" s="21">
        <f>+E115+E116</f>
        <v>155989.88</v>
      </c>
      <c r="F114" s="21">
        <f>+F115+F116</f>
        <v>162989.88</v>
      </c>
      <c r="G114" s="21">
        <f t="shared" si="6"/>
        <v>104.48747059745158</v>
      </c>
      <c r="H114" s="21">
        <f t="shared" si="7"/>
        <v>70.744198789131346</v>
      </c>
    </row>
    <row r="115" spans="1:8" ht="15" outlineLevel="1">
      <c r="A115" s="19">
        <v>4320</v>
      </c>
      <c r="B115" s="20"/>
      <c r="C115" s="20" t="s">
        <v>127</v>
      </c>
      <c r="D115" s="21">
        <v>1333.89</v>
      </c>
      <c r="E115" s="21">
        <v>0</v>
      </c>
      <c r="F115" s="21">
        <v>0</v>
      </c>
      <c r="G115" s="21">
        <f t="shared" si="6"/>
        <v>0</v>
      </c>
      <c r="H115" s="21">
        <f t="shared" si="7"/>
        <v>0</v>
      </c>
    </row>
    <row r="116" spans="1:8" ht="15" outlineLevel="1">
      <c r="A116" s="19">
        <v>4323</v>
      </c>
      <c r="B116" s="20"/>
      <c r="C116" s="20" t="s">
        <v>128</v>
      </c>
      <c r="D116" s="21">
        <v>229059.39</v>
      </c>
      <c r="E116" s="21">
        <v>155989.88</v>
      </c>
      <c r="F116" s="21">
        <v>162989.88</v>
      </c>
      <c r="G116" s="21">
        <f t="shared" si="6"/>
        <v>104.48747059745158</v>
      </c>
      <c r="H116" s="21">
        <f t="shared" si="7"/>
        <v>71.156166092994482</v>
      </c>
    </row>
    <row r="117" spans="1:8" ht="18">
      <c r="A117" s="15"/>
      <c r="B117" s="37" t="s">
        <v>2</v>
      </c>
      <c r="C117" s="27" t="s">
        <v>61</v>
      </c>
      <c r="D117" s="36">
        <f>+D7-D56</f>
        <v>2104193.070000004</v>
      </c>
      <c r="E117" s="36">
        <f>+E7-E56</f>
        <v>-1278586.4499999993</v>
      </c>
      <c r="F117" s="36">
        <f>+F7-F56</f>
        <v>-4423431.6899999976</v>
      </c>
      <c r="G117" s="36">
        <f t="shared" si="6"/>
        <v>345.96265977947758</v>
      </c>
      <c r="H117" s="36">
        <f t="shared" si="7"/>
        <v>-210.21985829465683</v>
      </c>
    </row>
    <row r="118" spans="1:8" ht="20.25">
      <c r="A118" s="2" t="s">
        <v>33</v>
      </c>
      <c r="B118" s="3"/>
      <c r="C118" s="3"/>
      <c r="D118" s="13"/>
      <c r="E118" s="13"/>
      <c r="F118" s="13"/>
      <c r="G118" s="13"/>
      <c r="H118" s="13"/>
    </row>
    <row r="119" spans="1:8" ht="36">
      <c r="A119" s="33">
        <v>75</v>
      </c>
      <c r="B119" s="38" t="s">
        <v>3</v>
      </c>
      <c r="C119" s="39" t="s">
        <v>75</v>
      </c>
      <c r="D119" s="35">
        <f>+D120+D121+D122</f>
        <v>0</v>
      </c>
      <c r="E119" s="35">
        <f>+E120+E121+E122</f>
        <v>0</v>
      </c>
      <c r="F119" s="35">
        <f>+F120+F121+F122</f>
        <v>0</v>
      </c>
      <c r="G119" s="35">
        <f t="shared" ref="G119:G126" si="8">IF(E119&lt;&gt;0,F119/E119*100,0)</f>
        <v>0</v>
      </c>
      <c r="H119" s="35">
        <f t="shared" ref="H119:H126" si="9">IF(D119&lt;&gt;0,F119/D119*100,0)</f>
        <v>0</v>
      </c>
    </row>
    <row r="120" spans="1:8" ht="15">
      <c r="A120" s="19">
        <v>750</v>
      </c>
      <c r="B120" s="20"/>
      <c r="C120" s="20" t="s">
        <v>34</v>
      </c>
      <c r="D120" s="21">
        <v>0</v>
      </c>
      <c r="E120" s="21">
        <v>0</v>
      </c>
      <c r="F120" s="21">
        <v>0</v>
      </c>
      <c r="G120" s="21">
        <f t="shared" si="8"/>
        <v>0</v>
      </c>
      <c r="H120" s="21">
        <f t="shared" si="9"/>
        <v>0</v>
      </c>
    </row>
    <row r="121" spans="1:8" ht="15">
      <c r="A121" s="19">
        <v>751</v>
      </c>
      <c r="B121" s="20"/>
      <c r="C121" s="20" t="s">
        <v>35</v>
      </c>
      <c r="D121" s="21">
        <v>0</v>
      </c>
      <c r="E121" s="21">
        <v>0</v>
      </c>
      <c r="F121" s="21">
        <v>0</v>
      </c>
      <c r="G121" s="21">
        <f t="shared" si="8"/>
        <v>0</v>
      </c>
      <c r="H121" s="21">
        <f t="shared" si="9"/>
        <v>0</v>
      </c>
    </row>
    <row r="122" spans="1:8" ht="15">
      <c r="A122" s="50" t="s">
        <v>52</v>
      </c>
      <c r="B122" s="51"/>
      <c r="C122" s="52" t="s">
        <v>53</v>
      </c>
      <c r="D122" s="21">
        <v>0</v>
      </c>
      <c r="E122" s="21">
        <v>0</v>
      </c>
      <c r="F122" s="21">
        <v>0</v>
      </c>
      <c r="G122" s="21">
        <f t="shared" si="8"/>
        <v>0</v>
      </c>
      <c r="H122" s="21">
        <f t="shared" si="9"/>
        <v>0</v>
      </c>
    </row>
    <row r="123" spans="1:8" ht="36">
      <c r="A123" s="40" t="s">
        <v>36</v>
      </c>
      <c r="B123" s="38" t="s">
        <v>37</v>
      </c>
      <c r="C123" s="39" t="s">
        <v>38</v>
      </c>
      <c r="D123" s="35">
        <f>+D124+D125</f>
        <v>0</v>
      </c>
      <c r="E123" s="35">
        <f>+E124+E125</f>
        <v>0</v>
      </c>
      <c r="F123" s="35">
        <f>+F124+F125</f>
        <v>0</v>
      </c>
      <c r="G123" s="35">
        <f t="shared" si="8"/>
        <v>0</v>
      </c>
      <c r="H123" s="35">
        <f t="shared" si="9"/>
        <v>0</v>
      </c>
    </row>
    <row r="124" spans="1:8" ht="15">
      <c r="A124" s="19">
        <v>440</v>
      </c>
      <c r="B124" s="20"/>
      <c r="C124" s="20" t="s">
        <v>39</v>
      </c>
      <c r="D124" s="21">
        <v>0</v>
      </c>
      <c r="E124" s="21">
        <v>0</v>
      </c>
      <c r="F124" s="21">
        <v>0</v>
      </c>
      <c r="G124" s="21">
        <f t="shared" si="8"/>
        <v>0</v>
      </c>
      <c r="H124" s="21">
        <f t="shared" si="9"/>
        <v>0</v>
      </c>
    </row>
    <row r="125" spans="1:8" ht="15">
      <c r="A125" s="19">
        <v>441</v>
      </c>
      <c r="B125" s="20"/>
      <c r="C125" s="20" t="s">
        <v>59</v>
      </c>
      <c r="D125" s="21">
        <v>0</v>
      </c>
      <c r="E125" s="21">
        <v>0</v>
      </c>
      <c r="F125" s="21">
        <v>0</v>
      </c>
      <c r="G125" s="21">
        <f t="shared" si="8"/>
        <v>0</v>
      </c>
      <c r="H125" s="21">
        <f t="shared" si="9"/>
        <v>0</v>
      </c>
    </row>
    <row r="126" spans="1:8" ht="36">
      <c r="A126" s="15" t="s">
        <v>15</v>
      </c>
      <c r="B126" s="37" t="s">
        <v>40</v>
      </c>
      <c r="C126" s="27" t="s">
        <v>76</v>
      </c>
      <c r="D126" s="36">
        <f>+D119-D123</f>
        <v>0</v>
      </c>
      <c r="E126" s="36">
        <f>+E119-E123</f>
        <v>0</v>
      </c>
      <c r="F126" s="36">
        <f>+F119-F123</f>
        <v>0</v>
      </c>
      <c r="G126" s="36">
        <f t="shared" si="8"/>
        <v>0</v>
      </c>
      <c r="H126" s="36">
        <f t="shared" si="9"/>
        <v>0</v>
      </c>
    </row>
    <row r="127" spans="1:8" ht="20.25">
      <c r="A127" s="2" t="s">
        <v>64</v>
      </c>
      <c r="B127" s="3"/>
      <c r="C127" s="3"/>
      <c r="D127" s="13"/>
      <c r="E127" s="13"/>
      <c r="F127" s="13"/>
      <c r="G127" s="13"/>
      <c r="H127" s="13"/>
    </row>
    <row r="128" spans="1:8" ht="18">
      <c r="A128" s="41">
        <v>50</v>
      </c>
      <c r="B128" s="38" t="s">
        <v>41</v>
      </c>
      <c r="C128" s="42" t="s">
        <v>43</v>
      </c>
      <c r="D128" s="35">
        <f t="shared" ref="D128:F129" si="10">+D129</f>
        <v>0</v>
      </c>
      <c r="E128" s="35">
        <f t="shared" si="10"/>
        <v>600000</v>
      </c>
      <c r="F128" s="35">
        <f t="shared" si="10"/>
        <v>600000</v>
      </c>
      <c r="G128" s="35">
        <f t="shared" ref="G128:G136" si="11">IF(E128&lt;&gt;0,F128/E128*100,0)</f>
        <v>100</v>
      </c>
      <c r="H128" s="35">
        <f t="shared" ref="H128:H136" si="12">IF(D128&lt;&gt;0,F128/D128*100,0)</f>
        <v>0</v>
      </c>
    </row>
    <row r="129" spans="1:8" ht="15">
      <c r="A129" s="19">
        <v>500</v>
      </c>
      <c r="B129" s="20"/>
      <c r="C129" s="20" t="s">
        <v>44</v>
      </c>
      <c r="D129" s="21">
        <f t="shared" si="10"/>
        <v>0</v>
      </c>
      <c r="E129" s="21">
        <f t="shared" si="10"/>
        <v>600000</v>
      </c>
      <c r="F129" s="21">
        <f t="shared" si="10"/>
        <v>600000</v>
      </c>
      <c r="G129" s="21">
        <f t="shared" si="11"/>
        <v>100</v>
      </c>
      <c r="H129" s="21">
        <f t="shared" si="12"/>
        <v>0</v>
      </c>
    </row>
    <row r="130" spans="1:8" ht="15" outlineLevel="1">
      <c r="A130" s="19">
        <v>5001</v>
      </c>
      <c r="B130" s="20"/>
      <c r="C130" s="20" t="s">
        <v>129</v>
      </c>
      <c r="D130" s="21">
        <v>0</v>
      </c>
      <c r="E130" s="21">
        <v>600000</v>
      </c>
      <c r="F130" s="21">
        <v>600000</v>
      </c>
      <c r="G130" s="21">
        <f t="shared" si="11"/>
        <v>100</v>
      </c>
      <c r="H130" s="21">
        <f t="shared" si="12"/>
        <v>0</v>
      </c>
    </row>
    <row r="131" spans="1:8" ht="18">
      <c r="A131" s="41">
        <v>55</v>
      </c>
      <c r="B131" s="38" t="s">
        <v>42</v>
      </c>
      <c r="C131" s="42" t="s">
        <v>46</v>
      </c>
      <c r="D131" s="35">
        <f t="shared" ref="D131:F132" si="13">+D132</f>
        <v>506975.64</v>
      </c>
      <c r="E131" s="35">
        <f t="shared" si="13"/>
        <v>1106976</v>
      </c>
      <c r="F131" s="35">
        <f t="shared" si="13"/>
        <v>1106976</v>
      </c>
      <c r="G131" s="35">
        <f t="shared" si="11"/>
        <v>100</v>
      </c>
      <c r="H131" s="35">
        <f t="shared" si="12"/>
        <v>218.3489526242326</v>
      </c>
    </row>
    <row r="132" spans="1:8" ht="15">
      <c r="A132" s="19">
        <v>550</v>
      </c>
      <c r="B132" s="20"/>
      <c r="C132" s="20" t="s">
        <v>47</v>
      </c>
      <c r="D132" s="21">
        <f t="shared" si="13"/>
        <v>506975.64</v>
      </c>
      <c r="E132" s="21">
        <f t="shared" si="13"/>
        <v>1106976</v>
      </c>
      <c r="F132" s="21">
        <f t="shared" si="13"/>
        <v>1106976</v>
      </c>
      <c r="G132" s="21">
        <f t="shared" si="11"/>
        <v>100</v>
      </c>
      <c r="H132" s="21">
        <f t="shared" si="12"/>
        <v>218.3489526242326</v>
      </c>
    </row>
    <row r="133" spans="1:8" ht="15" outlineLevel="1">
      <c r="A133" s="19">
        <v>5501</v>
      </c>
      <c r="B133" s="20"/>
      <c r="C133" s="20" t="s">
        <v>130</v>
      </c>
      <c r="D133" s="21">
        <v>506975.64</v>
      </c>
      <c r="E133" s="21">
        <v>1106976</v>
      </c>
      <c r="F133" s="21">
        <v>1106976</v>
      </c>
      <c r="G133" s="21">
        <f t="shared" si="11"/>
        <v>100</v>
      </c>
      <c r="H133" s="21">
        <f t="shared" si="12"/>
        <v>218.3489526242326</v>
      </c>
    </row>
    <row r="134" spans="1:8" ht="36">
      <c r="A134" s="15" t="s">
        <v>15</v>
      </c>
      <c r="B134" s="37" t="s">
        <v>45</v>
      </c>
      <c r="C134" s="27" t="s">
        <v>79</v>
      </c>
      <c r="D134" s="43">
        <f>ROUND(+D117+D126+D135,2)</f>
        <v>1597217.43</v>
      </c>
      <c r="E134" s="43">
        <f>ROUND(+E117+E126+E135,2)</f>
        <v>-1785562.45</v>
      </c>
      <c r="F134" s="43">
        <f>ROUND(+F117+F126+F135,2)</f>
        <v>-4930407.6900000004</v>
      </c>
      <c r="G134" s="43">
        <f t="shared" si="11"/>
        <v>276.12630910781087</v>
      </c>
      <c r="H134" s="43">
        <f t="shared" si="12"/>
        <v>-308.68732067367938</v>
      </c>
    </row>
    <row r="135" spans="1:8" ht="18">
      <c r="A135" s="15" t="s">
        <v>15</v>
      </c>
      <c r="B135" s="37" t="s">
        <v>48</v>
      </c>
      <c r="C135" s="24" t="s">
        <v>78</v>
      </c>
      <c r="D135" s="36">
        <f>+D128-D131</f>
        <v>-506975.64</v>
      </c>
      <c r="E135" s="36">
        <f>+E128-E131</f>
        <v>-506976</v>
      </c>
      <c r="F135" s="36">
        <f>+F128-F131</f>
        <v>-506976</v>
      </c>
      <c r="G135" s="36">
        <f t="shared" si="11"/>
        <v>100</v>
      </c>
      <c r="H135" s="36">
        <f t="shared" si="12"/>
        <v>100.00007100932898</v>
      </c>
    </row>
    <row r="136" spans="1:8" ht="18">
      <c r="A136" s="15" t="s">
        <v>15</v>
      </c>
      <c r="B136" s="37" t="s">
        <v>77</v>
      </c>
      <c r="C136" s="24" t="s">
        <v>80</v>
      </c>
      <c r="D136" s="36">
        <f>+D126+D135-D134</f>
        <v>-2104193.0699999998</v>
      </c>
      <c r="E136" s="36">
        <f>+E126+E135-E134</f>
        <v>1278586.45</v>
      </c>
      <c r="F136" s="36">
        <f>+F126+F135-F134</f>
        <v>4423431.6900000004</v>
      </c>
      <c r="G136" s="36">
        <f t="shared" si="11"/>
        <v>345.96265977947758</v>
      </c>
      <c r="H136" s="36">
        <f t="shared" si="12"/>
        <v>-210.21985829465737</v>
      </c>
    </row>
    <row r="137" spans="1:8" ht="15">
      <c r="A137" s="29"/>
      <c r="B137" s="30"/>
      <c r="C137" s="31"/>
      <c r="D137" s="26"/>
      <c r="E137" s="26"/>
      <c r="F137" s="26"/>
      <c r="G137" s="26"/>
      <c r="H137" s="26"/>
    </row>
    <row r="138" spans="1:8">
      <c r="A138" s="28"/>
      <c r="B138" s="28"/>
      <c r="C138" s="28"/>
      <c r="D138" s="28"/>
      <c r="E138" s="28"/>
      <c r="F138" s="28"/>
      <c r="G138" s="28"/>
      <c r="H138" s="28"/>
    </row>
    <row r="139" spans="1:8" ht="15">
      <c r="A139" s="28"/>
      <c r="B139" s="28"/>
      <c r="C139" s="28"/>
      <c r="D139" s="44"/>
      <c r="E139" s="44"/>
      <c r="F139" s="44"/>
      <c r="G139" s="44"/>
      <c r="H139" s="44"/>
    </row>
    <row r="140" spans="1:8" ht="15">
      <c r="A140" s="28"/>
      <c r="B140" s="28"/>
      <c r="C140" s="45"/>
      <c r="D140" s="28"/>
      <c r="E140" s="28"/>
      <c r="F140" s="28"/>
      <c r="G140" s="28"/>
      <c r="H140" s="28"/>
    </row>
    <row r="141" spans="1:8" ht="15">
      <c r="A141" s="32"/>
      <c r="B141" s="31"/>
      <c r="C141" s="31"/>
      <c r="D141" s="32"/>
      <c r="E141" s="32"/>
      <c r="F141" s="32"/>
      <c r="G141" s="32"/>
      <c r="H141" s="32"/>
    </row>
    <row r="142" spans="1:8">
      <c r="A142" s="26"/>
      <c r="B142" s="26"/>
      <c r="C142" s="26"/>
      <c r="D142" s="26"/>
      <c r="E142" s="26"/>
      <c r="F142" s="26"/>
      <c r="G142" s="26"/>
      <c r="H142" s="26"/>
    </row>
    <row r="143" spans="1:8">
      <c r="A143" s="26"/>
      <c r="B143" s="26"/>
      <c r="C143" s="26"/>
      <c r="D143" s="26"/>
      <c r="E143" s="26"/>
      <c r="F143" s="26"/>
      <c r="G143" s="26"/>
      <c r="H143" s="26"/>
    </row>
    <row r="144" spans="1:8">
      <c r="A144" s="25"/>
      <c r="B144" s="25"/>
      <c r="C144" s="25"/>
      <c r="D144" s="25"/>
      <c r="E144" s="25"/>
      <c r="F144" s="25"/>
      <c r="G144" s="25"/>
      <c r="H144" s="25"/>
    </row>
    <row r="145" spans="1:8">
      <c r="A145" s="25"/>
      <c r="B145" s="25"/>
      <c r="C145" s="25"/>
      <c r="D145" s="25"/>
      <c r="E145" s="25"/>
      <c r="F145" s="25"/>
      <c r="G145" s="25"/>
      <c r="H145" s="25"/>
    </row>
    <row r="146" spans="1:8">
      <c r="A146" s="25"/>
      <c r="B146" s="25"/>
      <c r="C146" s="25"/>
      <c r="D146" s="25"/>
      <c r="E146" s="25"/>
      <c r="F146" s="25"/>
      <c r="G146" s="25"/>
      <c r="H146" s="25"/>
    </row>
    <row r="147" spans="1:8">
      <c r="A147" s="25"/>
      <c r="B147" s="25"/>
      <c r="C147" s="25"/>
      <c r="D147" s="25"/>
      <c r="E147" s="25"/>
      <c r="F147" s="25"/>
      <c r="G147" s="25"/>
      <c r="H147" s="25"/>
    </row>
    <row r="148" spans="1:8">
      <c r="A148" s="25"/>
      <c r="B148" s="25"/>
      <c r="C148" s="25"/>
      <c r="D148" s="25"/>
      <c r="E148" s="25"/>
      <c r="F148" s="25"/>
      <c r="G148" s="25"/>
      <c r="H148" s="25"/>
    </row>
    <row r="149" spans="1:8">
      <c r="A149" s="25"/>
      <c r="B149" s="25"/>
      <c r="C149" s="25"/>
      <c r="D149" s="25"/>
      <c r="E149" s="25"/>
      <c r="F149" s="25"/>
      <c r="G149" s="25"/>
      <c r="H149" s="25"/>
    </row>
    <row r="150" spans="1:8">
      <c r="A150" s="25"/>
      <c r="B150" s="25"/>
      <c r="C150" s="25"/>
      <c r="D150" s="25"/>
      <c r="E150" s="25"/>
      <c r="F150" s="25"/>
      <c r="G150" s="25"/>
      <c r="H150" s="25"/>
    </row>
    <row r="151" spans="1:8">
      <c r="A151" s="25"/>
      <c r="B151" s="25"/>
      <c r="C151" s="25"/>
      <c r="D151" s="25"/>
      <c r="E151" s="25"/>
      <c r="F151" s="25"/>
      <c r="G151" s="25"/>
      <c r="H151" s="25"/>
    </row>
    <row r="152" spans="1:8">
      <c r="A152" s="25"/>
      <c r="B152" s="25"/>
      <c r="C152" s="25"/>
      <c r="D152" s="25"/>
      <c r="E152" s="25"/>
      <c r="F152" s="25"/>
      <c r="G152" s="25"/>
      <c r="H152" s="25"/>
    </row>
  </sheetData>
  <mergeCells count="2">
    <mergeCell ref="B1:C1"/>
    <mergeCell ref="B2:C2"/>
  </mergeCells>
  <phoneticPr fontId="0" type="noConversion"/>
  <pageMargins left="0.82677165354330717" right="0.74803149606299213" top="0.39370078740157483" bottom="0.78740157480314965" header="0" footer="0"/>
  <pageSetup paperSize="9" scale="77" orientation="landscape" r:id="rId1"/>
  <headerFooter alignWithMargins="0"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Proračun spl. del</vt:lpstr>
      <vt:lpstr>'Proračun spl. del'!Print_Titles</vt:lpstr>
      <vt:lpstr>'Proračun spl. del'!Tiskanje_naslovov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2014-02-03T08:29:53Z</cp:lastPrinted>
  <dcterms:created xsi:type="dcterms:W3CDTF">1999-09-22T06:59:43Z</dcterms:created>
  <dcterms:modified xsi:type="dcterms:W3CDTF">2014-02-03T08:34:31Z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-412601163</vt:i4>
  </property>
  <property fmtid="{D5CDD505-2E9C-101B-9397-08002B2CF9AE}" pid="3" name="_EmailSubject">
    <vt:lpwstr>popravljena predloga</vt:lpwstr>
  </property>
  <property fmtid="{D5CDD505-2E9C-101B-9397-08002B2CF9AE}" pid="4" name="_AuthorEmail">
    <vt:lpwstr>simona.kramberger@cerkvenjak.si</vt:lpwstr>
  </property>
  <property fmtid="{D5CDD505-2E9C-101B-9397-08002B2CF9AE}" pid="5" name="_AuthorEmailDisplayName">
    <vt:lpwstr>simona</vt:lpwstr>
  </property>
  <property fmtid="{D5CDD505-2E9C-101B-9397-08002B2CF9AE}" pid="6" name="_ReviewingToolsShownOnce">
    <vt:lpwstr/>
  </property>
</Properties>
</file>